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dan\Documents\מדד מלניק - Melnick Index\2024 - 08\"/>
    </mc:Choice>
  </mc:AlternateContent>
  <bookViews>
    <workbookView xWindow="25980" yWindow="-108" windowWidth="26304" windowHeight="14304" tabRatio="830"/>
  </bookViews>
  <sheets>
    <sheet name="data" sheetId="1" r:id="rId1"/>
    <sheet name="Misrot update" sheetId="9" r:id="rId2"/>
    <sheet name="MISROT" sheetId="2" r:id="rId3"/>
    <sheet name="MONTHLY" sheetId="3" r:id="rId4"/>
    <sheet name="QUARTERLY" sheetId="5" r:id="rId5"/>
    <sheet name="IMPUT SA" sheetId="7" r:id="rId6"/>
    <sheet name="CONSUMPTION SA" sheetId="6" r:id="rId7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97" i="3" l="1"/>
  <c r="M597" i="3"/>
  <c r="I597" i="3" s="1"/>
  <c r="K597" i="3"/>
  <c r="K585" i="3"/>
  <c r="I585" i="3" s="1"/>
  <c r="B585" i="3" s="1"/>
  <c r="M585" i="3"/>
  <c r="I586" i="3"/>
  <c r="B586" i="3" s="1"/>
  <c r="K586" i="3"/>
  <c r="M586" i="3"/>
  <c r="K587" i="3"/>
  <c r="K588" i="3" s="1"/>
  <c r="I588" i="3" s="1"/>
  <c r="B588" i="3" s="1"/>
  <c r="M587" i="3"/>
  <c r="M588" i="3"/>
  <c r="B589" i="3"/>
  <c r="I589" i="3"/>
  <c r="K589" i="3"/>
  <c r="M589" i="3"/>
  <c r="K590" i="3"/>
  <c r="I590" i="3" s="1"/>
  <c r="B590" i="3" s="1"/>
  <c r="M590" i="3"/>
  <c r="M591" i="3" s="1"/>
  <c r="B592" i="3"/>
  <c r="I592" i="3"/>
  <c r="K592" i="3"/>
  <c r="M592" i="3"/>
  <c r="B593" i="3"/>
  <c r="I593" i="3"/>
  <c r="K593" i="3"/>
  <c r="M593" i="3"/>
  <c r="K594" i="3"/>
  <c r="M594" i="3"/>
  <c r="I594" i="3" s="1"/>
  <c r="B594" i="3" s="1"/>
  <c r="K595" i="3"/>
  <c r="C367" i="2"/>
  <c r="M595" i="3" l="1"/>
  <c r="M596" i="3" s="1"/>
  <c r="K596" i="3"/>
  <c r="K591" i="3"/>
  <c r="I591" i="3" s="1"/>
  <c r="B591" i="3" s="1"/>
  <c r="I587" i="3"/>
  <c r="B587" i="3" s="1"/>
  <c r="C366" i="2"/>
  <c r="C351" i="2"/>
  <c r="C352" i="2"/>
  <c r="C353" i="2"/>
  <c r="C354" i="2"/>
  <c r="C355" i="2"/>
  <c r="C356" i="2"/>
  <c r="C357" i="2"/>
  <c r="C358" i="2"/>
  <c r="C359" i="2"/>
  <c r="C360" i="2"/>
  <c r="C361" i="2"/>
  <c r="C362" i="2"/>
  <c r="C363" i="2"/>
  <c r="C364" i="2"/>
  <c r="C365" i="2"/>
  <c r="AB36" i="9"/>
  <c r="C349" i="2"/>
  <c r="C350" i="2"/>
  <c r="AB23" i="9"/>
  <c r="AB24" i="9"/>
  <c r="AB25" i="9"/>
  <c r="AB26" i="9"/>
  <c r="AB27" i="9"/>
  <c r="AB28" i="9"/>
  <c r="AB29" i="9"/>
  <c r="AB30" i="9"/>
  <c r="AB31" i="9"/>
  <c r="AB32" i="9"/>
  <c r="AB33" i="9"/>
  <c r="AB34" i="9"/>
  <c r="AB35" i="9"/>
  <c r="C348" i="2"/>
  <c r="AB22" i="9"/>
  <c r="C346" i="2"/>
  <c r="C347" i="2"/>
  <c r="K583" i="3"/>
  <c r="K584" i="3" s="1"/>
  <c r="M583" i="3"/>
  <c r="M580" i="3"/>
  <c r="K580" i="3"/>
  <c r="B101" i="5"/>
  <c r="C101" i="5"/>
  <c r="B102" i="5"/>
  <c r="K295" i="3" s="1"/>
  <c r="C102" i="5"/>
  <c r="M295" i="3" s="1"/>
  <c r="B103" i="5"/>
  <c r="C103" i="5"/>
  <c r="M298" i="3" s="1"/>
  <c r="B104" i="5"/>
  <c r="K301" i="3" s="1"/>
  <c r="C104" i="5"/>
  <c r="M301" i="3" s="1"/>
  <c r="B105" i="5"/>
  <c r="K304" i="3" s="1"/>
  <c r="C105" i="5"/>
  <c r="M304" i="3" s="1"/>
  <c r="B106" i="5"/>
  <c r="C106" i="5"/>
  <c r="M307" i="3" s="1"/>
  <c r="B107" i="5"/>
  <c r="K310" i="3" s="1"/>
  <c r="C107" i="5"/>
  <c r="M310" i="3" s="1"/>
  <c r="B108" i="5"/>
  <c r="K313" i="3"/>
  <c r="C108" i="5"/>
  <c r="B109" i="5"/>
  <c r="K316" i="3" s="1"/>
  <c r="C109" i="5"/>
  <c r="M316" i="3"/>
  <c r="B110" i="5"/>
  <c r="K319" i="3"/>
  <c r="K320" i="3" s="1"/>
  <c r="C110" i="5"/>
  <c r="M319" i="3" s="1"/>
  <c r="M317" i="3" s="1"/>
  <c r="M320" i="3"/>
  <c r="M321" i="3" s="1"/>
  <c r="B111" i="5"/>
  <c r="K322" i="3" s="1"/>
  <c r="I322" i="3"/>
  <c r="C111" i="5"/>
  <c r="M322" i="3" s="1"/>
  <c r="B112" i="5"/>
  <c r="K325" i="3" s="1"/>
  <c r="C112" i="5"/>
  <c r="M325" i="3"/>
  <c r="B113" i="5"/>
  <c r="C113" i="5"/>
  <c r="M328" i="3" s="1"/>
  <c r="M329" i="3" s="1"/>
  <c r="M330" i="3" s="1"/>
  <c r="B114" i="5"/>
  <c r="K331" i="3" s="1"/>
  <c r="C114" i="5"/>
  <c r="M331" i="3"/>
  <c r="B115" i="5"/>
  <c r="K334" i="3"/>
  <c r="C115" i="5"/>
  <c r="B116" i="5"/>
  <c r="K337" i="3" s="1"/>
  <c r="C116" i="5"/>
  <c r="M337" i="3"/>
  <c r="B117" i="5"/>
  <c r="K340" i="3"/>
  <c r="I340" i="3" s="1"/>
  <c r="C117" i="5"/>
  <c r="M340" i="3"/>
  <c r="B118" i="5"/>
  <c r="K343" i="3"/>
  <c r="C118" i="5"/>
  <c r="M343" i="3" s="1"/>
  <c r="M341" i="3" s="1"/>
  <c r="M342" i="3" s="1"/>
  <c r="B119" i="5"/>
  <c r="K346" i="3" s="1"/>
  <c r="C119" i="5"/>
  <c r="M346" i="3" s="1"/>
  <c r="B120" i="5"/>
  <c r="K349" i="3" s="1"/>
  <c r="K350" i="3" s="1"/>
  <c r="C120" i="5"/>
  <c r="M349" i="3"/>
  <c r="B121" i="5"/>
  <c r="K352" i="3"/>
  <c r="K353" i="3" s="1"/>
  <c r="K354" i="3"/>
  <c r="I354" i="3" s="1"/>
  <c r="C121" i="5"/>
  <c r="M352" i="3"/>
  <c r="M353" i="3" s="1"/>
  <c r="M354" i="3" s="1"/>
  <c r="B122" i="5"/>
  <c r="K355" i="3"/>
  <c r="C122" i="5"/>
  <c r="M355" i="3"/>
  <c r="B123" i="5"/>
  <c r="C123" i="5"/>
  <c r="M358" i="3"/>
  <c r="B124" i="5"/>
  <c r="K361" i="3"/>
  <c r="C124" i="5"/>
  <c r="M361" i="3"/>
  <c r="B125" i="5"/>
  <c r="K364" i="3" s="1"/>
  <c r="C125" i="5"/>
  <c r="M364" i="3"/>
  <c r="M365" i="3" s="1"/>
  <c r="M366" i="3" s="1"/>
  <c r="B126" i="5"/>
  <c r="C126" i="5"/>
  <c r="M367" i="3" s="1"/>
  <c r="B127" i="5"/>
  <c r="C127" i="5"/>
  <c r="M370" i="3" s="1"/>
  <c r="B128" i="5"/>
  <c r="K373" i="3" s="1"/>
  <c r="C128" i="5"/>
  <c r="M373" i="3" s="1"/>
  <c r="M374" i="3" s="1"/>
  <c r="B129" i="5"/>
  <c r="K376" i="3"/>
  <c r="C129" i="5"/>
  <c r="M376" i="3"/>
  <c r="B130" i="5"/>
  <c r="C130" i="5"/>
  <c r="M379" i="3" s="1"/>
  <c r="M380" i="3" s="1"/>
  <c r="M381" i="3" s="1"/>
  <c r="B131" i="5"/>
  <c r="K382" i="3"/>
  <c r="C131" i="5"/>
  <c r="B132" i="5"/>
  <c r="K385" i="3"/>
  <c r="C132" i="5"/>
  <c r="M385" i="3"/>
  <c r="B133" i="5"/>
  <c r="K388" i="3" s="1"/>
  <c r="C133" i="5"/>
  <c r="M388" i="3" s="1"/>
  <c r="M389" i="3" s="1"/>
  <c r="B134" i="5"/>
  <c r="K391" i="3"/>
  <c r="C134" i="5"/>
  <c r="M391" i="3"/>
  <c r="B135" i="5"/>
  <c r="K394" i="3" s="1"/>
  <c r="C135" i="5"/>
  <c r="M394" i="3" s="1"/>
  <c r="B136" i="5"/>
  <c r="C136" i="5"/>
  <c r="M397" i="3" s="1"/>
  <c r="B137" i="5"/>
  <c r="K400" i="3" s="1"/>
  <c r="C137" i="5"/>
  <c r="M400" i="3" s="1"/>
  <c r="M401" i="3" s="1"/>
  <c r="M402" i="3" s="1"/>
  <c r="B138" i="5"/>
  <c r="K403" i="3" s="1"/>
  <c r="I403" i="3" s="1"/>
  <c r="C138" i="5"/>
  <c r="M403" i="3"/>
  <c r="B139" i="5"/>
  <c r="K406" i="3"/>
  <c r="C139" i="5"/>
  <c r="M406" i="3" s="1"/>
  <c r="M404" i="3" s="1"/>
  <c r="B140" i="5"/>
  <c r="C140" i="5"/>
  <c r="B141" i="5"/>
  <c r="K412" i="3"/>
  <c r="C141" i="5"/>
  <c r="M412" i="3"/>
  <c r="B142" i="5"/>
  <c r="K415" i="3"/>
  <c r="C142" i="5"/>
  <c r="B143" i="5"/>
  <c r="K418" i="3" s="1"/>
  <c r="C143" i="5"/>
  <c r="M418" i="3" s="1"/>
  <c r="M416" i="3" s="1"/>
  <c r="B144" i="5"/>
  <c r="C144" i="5"/>
  <c r="M421" i="3" s="1"/>
  <c r="B145" i="5"/>
  <c r="K424" i="3" s="1"/>
  <c r="C145" i="5"/>
  <c r="M424" i="3" s="1"/>
  <c r="M425" i="3" s="1"/>
  <c r="M426" i="3" s="1"/>
  <c r="B146" i="5"/>
  <c r="K427" i="3"/>
  <c r="C146" i="5"/>
  <c r="M427" i="3" s="1"/>
  <c r="B147" i="5"/>
  <c r="K430" i="3" s="1"/>
  <c r="C147" i="5"/>
  <c r="M430" i="3" s="1"/>
  <c r="B148" i="5"/>
  <c r="K433" i="3"/>
  <c r="C148" i="5"/>
  <c r="M433" i="3"/>
  <c r="B149" i="5"/>
  <c r="K436" i="3"/>
  <c r="C149" i="5"/>
  <c r="M436" i="3" s="1"/>
  <c r="B150" i="5"/>
  <c r="K439" i="3" s="1"/>
  <c r="C150" i="5"/>
  <c r="M439" i="3" s="1"/>
  <c r="B151" i="5"/>
  <c r="K442" i="3" s="1"/>
  <c r="C151" i="5"/>
  <c r="B152" i="5"/>
  <c r="C152" i="5"/>
  <c r="M445" i="3" s="1"/>
  <c r="B153" i="5"/>
  <c r="C153" i="5"/>
  <c r="M448" i="3"/>
  <c r="B154" i="5"/>
  <c r="K451" i="3"/>
  <c r="C154" i="5"/>
  <c r="M451" i="3"/>
  <c r="B155" i="5"/>
  <c r="K454" i="3" s="1"/>
  <c r="C155" i="5"/>
  <c r="M454" i="3"/>
  <c r="B156" i="5"/>
  <c r="K457" i="3" s="1"/>
  <c r="C156" i="5"/>
  <c r="M457" i="3" s="1"/>
  <c r="M458" i="3" s="1"/>
  <c r="M459" i="3" s="1"/>
  <c r="B157" i="5"/>
  <c r="K460" i="3"/>
  <c r="C157" i="5"/>
  <c r="M460" i="3"/>
  <c r="B158" i="5"/>
  <c r="K463" i="3"/>
  <c r="K461" i="3" s="1"/>
  <c r="K462" i="3" s="1"/>
  <c r="C158" i="5"/>
  <c r="M463" i="3"/>
  <c r="B159" i="5"/>
  <c r="K466" i="3" s="1"/>
  <c r="C159" i="5"/>
  <c r="M466" i="3" s="1"/>
  <c r="B160" i="5"/>
  <c r="K469" i="3"/>
  <c r="C160" i="5"/>
  <c r="M469" i="3"/>
  <c r="B161" i="5"/>
  <c r="C161" i="5"/>
  <c r="B162" i="5"/>
  <c r="C162" i="5"/>
  <c r="M475" i="3"/>
  <c r="B163" i="5"/>
  <c r="K478" i="3"/>
  <c r="C163" i="5"/>
  <c r="M478" i="3"/>
  <c r="M479" i="3" s="1"/>
  <c r="M480" i="3" s="1"/>
  <c r="B164" i="5"/>
  <c r="K481" i="3" s="1"/>
  <c r="K479" i="3"/>
  <c r="C164" i="5"/>
  <c r="M481" i="3"/>
  <c r="B165" i="5"/>
  <c r="K484" i="3" s="1"/>
  <c r="C165" i="5"/>
  <c r="M484" i="3" s="1"/>
  <c r="M485" i="3" s="1"/>
  <c r="B166" i="5"/>
  <c r="K487" i="3"/>
  <c r="C166" i="5"/>
  <c r="M487" i="3"/>
  <c r="B167" i="5"/>
  <c r="C167" i="5"/>
  <c r="M490" i="3" s="1"/>
  <c r="B168" i="5"/>
  <c r="K493" i="3"/>
  <c r="C168" i="5"/>
  <c r="M493" i="3" s="1"/>
  <c r="B169" i="5"/>
  <c r="K496" i="3" s="1"/>
  <c r="C169" i="5"/>
  <c r="M496" i="3"/>
  <c r="B170" i="5"/>
  <c r="K499" i="3"/>
  <c r="C170" i="5"/>
  <c r="M499" i="3"/>
  <c r="B171" i="5"/>
  <c r="K502" i="3"/>
  <c r="C171" i="5"/>
  <c r="M502" i="3" s="1"/>
  <c r="B172" i="5"/>
  <c r="K505" i="3" s="1"/>
  <c r="C172" i="5"/>
  <c r="M505" i="3" s="1"/>
  <c r="B173" i="5"/>
  <c r="K508" i="3" s="1"/>
  <c r="I508" i="3" s="1"/>
  <c r="C173" i="5"/>
  <c r="B174" i="5"/>
  <c r="C174" i="5"/>
  <c r="M511" i="3"/>
  <c r="B175" i="5"/>
  <c r="C175" i="5"/>
  <c r="M514" i="3" s="1"/>
  <c r="B176" i="5"/>
  <c r="K517" i="3" s="1"/>
  <c r="C176" i="5"/>
  <c r="M517" i="3" s="1"/>
  <c r="B177" i="5"/>
  <c r="K520" i="3" s="1"/>
  <c r="C177" i="5"/>
  <c r="M520" i="3"/>
  <c r="M521" i="3" s="1"/>
  <c r="M522" i="3" s="1"/>
  <c r="B178" i="5"/>
  <c r="K523" i="3"/>
  <c r="C178" i="5"/>
  <c r="M523" i="3" s="1"/>
  <c r="B179" i="5"/>
  <c r="K526" i="3" s="1"/>
  <c r="C179" i="5"/>
  <c r="M526" i="3"/>
  <c r="M527" i="3" s="1"/>
  <c r="M528" i="3" s="1"/>
  <c r="B180" i="5"/>
  <c r="K529" i="3" s="1"/>
  <c r="C180" i="5"/>
  <c r="M529" i="3" s="1"/>
  <c r="B181" i="5"/>
  <c r="K532" i="3"/>
  <c r="C181" i="5"/>
  <c r="M532" i="3" s="1"/>
  <c r="B182" i="5"/>
  <c r="K535" i="3"/>
  <c r="C182" i="5"/>
  <c r="M535" i="3"/>
  <c r="M536" i="3" s="1"/>
  <c r="M537" i="3" s="1"/>
  <c r="B183" i="5"/>
  <c r="K538" i="3"/>
  <c r="K539" i="3" s="1"/>
  <c r="C183" i="5"/>
  <c r="M538" i="3" s="1"/>
  <c r="B184" i="5"/>
  <c r="K541" i="3" s="1"/>
  <c r="C184" i="5"/>
  <c r="M541" i="3" s="1"/>
  <c r="B185" i="5"/>
  <c r="K544" i="3" s="1"/>
  <c r="C185" i="5"/>
  <c r="M544" i="3"/>
  <c r="B186" i="5"/>
  <c r="C186" i="5"/>
  <c r="M547" i="3" s="1"/>
  <c r="B187" i="5"/>
  <c r="K550" i="3" s="1"/>
  <c r="C187" i="5"/>
  <c r="M550" i="3" s="1"/>
  <c r="B188" i="5"/>
  <c r="K553" i="3" s="1"/>
  <c r="C188" i="5"/>
  <c r="M553" i="3" s="1"/>
  <c r="B189" i="5"/>
  <c r="K556" i="3"/>
  <c r="C189" i="5"/>
  <c r="M556" i="3"/>
  <c r="M565" i="3"/>
  <c r="M577" i="3"/>
  <c r="B100" i="5"/>
  <c r="C100" i="5"/>
  <c r="I190" i="5"/>
  <c r="N190" i="5"/>
  <c r="N149" i="5"/>
  <c r="P133" i="5"/>
  <c r="P132" i="5"/>
  <c r="P131" i="5"/>
  <c r="P130" i="5"/>
  <c r="P129" i="5"/>
  <c r="P128" i="5"/>
  <c r="P127" i="5"/>
  <c r="K370" i="3"/>
  <c r="P126" i="5"/>
  <c r="P125" i="5"/>
  <c r="P124" i="5"/>
  <c r="P123" i="5"/>
  <c r="K358" i="3"/>
  <c r="P122" i="5"/>
  <c r="P121" i="5"/>
  <c r="P120" i="5"/>
  <c r="P119" i="5"/>
  <c r="P118" i="5"/>
  <c r="P100" i="5"/>
  <c r="Q118" i="5"/>
  <c r="Q119" i="5"/>
  <c r="Q120" i="5"/>
  <c r="Q121" i="5"/>
  <c r="Q122" i="5"/>
  <c r="Q123" i="5"/>
  <c r="Q124" i="5"/>
  <c r="Q125" i="5"/>
  <c r="Q126" i="5"/>
  <c r="Q127" i="5"/>
  <c r="Q128" i="5"/>
  <c r="Q129" i="5"/>
  <c r="Q130" i="5"/>
  <c r="Q131" i="5"/>
  <c r="M382" i="3"/>
  <c r="Q132" i="5"/>
  <c r="Q133" i="5"/>
  <c r="S149" i="5"/>
  <c r="AB21" i="9"/>
  <c r="C340" i="2"/>
  <c r="C341" i="2"/>
  <c r="C342" i="2"/>
  <c r="C343" i="2"/>
  <c r="C344" i="2"/>
  <c r="C345" i="2"/>
  <c r="K577" i="3"/>
  <c r="K578" i="3" s="1"/>
  <c r="C338" i="2"/>
  <c r="C339" i="2"/>
  <c r="C337" i="2"/>
  <c r="C336" i="2"/>
  <c r="K574" i="3"/>
  <c r="M574" i="3"/>
  <c r="C335" i="2"/>
  <c r="C333" i="2"/>
  <c r="C334" i="2"/>
  <c r="M571" i="3"/>
  <c r="K571" i="3"/>
  <c r="K569" i="3"/>
  <c r="C331" i="2"/>
  <c r="C332" i="2"/>
  <c r="K568" i="3"/>
  <c r="M568" i="3"/>
  <c r="M569" i="3" s="1"/>
  <c r="M570" i="3" s="1"/>
  <c r="C329" i="2"/>
  <c r="C330" i="2"/>
  <c r="K565" i="3"/>
  <c r="C324" i="2"/>
  <c r="C325" i="2"/>
  <c r="C326" i="2"/>
  <c r="C327" i="2"/>
  <c r="C328" i="2"/>
  <c r="C322" i="2"/>
  <c r="C323" i="2"/>
  <c r="C320" i="2"/>
  <c r="C321" i="2"/>
  <c r="K559" i="3"/>
  <c r="M559" i="3"/>
  <c r="M560" i="3" s="1"/>
  <c r="M561" i="3" s="1"/>
  <c r="C319" i="2"/>
  <c r="C317" i="2"/>
  <c r="C318" i="2"/>
  <c r="C314" i="2"/>
  <c r="C315" i="2"/>
  <c r="C316" i="2"/>
  <c r="I550" i="3"/>
  <c r="C313" i="2"/>
  <c r="C312" i="2"/>
  <c r="C310" i="2"/>
  <c r="C309" i="2"/>
  <c r="C311" i="2"/>
  <c r="K547" i="3"/>
  <c r="Z97" i="5"/>
  <c r="AA97" i="5"/>
  <c r="K289" i="3"/>
  <c r="U134" i="5"/>
  <c r="Z134" i="5"/>
  <c r="K397" i="3"/>
  <c r="K409" i="3"/>
  <c r="K410" i="3" s="1"/>
  <c r="M409" i="3"/>
  <c r="M415" i="3"/>
  <c r="K421" i="3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1" i="3"/>
  <c r="D202" i="3"/>
  <c r="D203" i="3"/>
  <c r="D204" i="3"/>
  <c r="D205" i="3"/>
  <c r="D206" i="3"/>
  <c r="D207" i="3"/>
  <c r="D208" i="3"/>
  <c r="D209" i="3"/>
  <c r="D210" i="3"/>
  <c r="D211" i="3"/>
  <c r="D212" i="3"/>
  <c r="D213" i="3"/>
  <c r="D214" i="3"/>
  <c r="D215" i="3"/>
  <c r="D216" i="3"/>
  <c r="D217" i="3"/>
  <c r="D218" i="3"/>
  <c r="W280" i="3"/>
  <c r="W281" i="3"/>
  <c r="W282" i="3"/>
  <c r="W283" i="3"/>
  <c r="W284" i="3"/>
  <c r="W285" i="3"/>
  <c r="W286" i="3"/>
  <c r="W287" i="3"/>
  <c r="W288" i="3"/>
  <c r="W289" i="3"/>
  <c r="W290" i="3"/>
  <c r="W291" i="3"/>
  <c r="W292" i="3"/>
  <c r="W293" i="3"/>
  <c r="W294" i="3"/>
  <c r="W295" i="3"/>
  <c r="W296" i="3"/>
  <c r="W297" i="3"/>
  <c r="W298" i="3"/>
  <c r="W299" i="3"/>
  <c r="W300" i="3"/>
  <c r="W301" i="3"/>
  <c r="W302" i="3"/>
  <c r="W303" i="3"/>
  <c r="W304" i="3"/>
  <c r="W305" i="3"/>
  <c r="W306" i="3"/>
  <c r="W307" i="3"/>
  <c r="W308" i="3"/>
  <c r="W309" i="3"/>
  <c r="W310" i="3"/>
  <c r="W311" i="3"/>
  <c r="W312" i="3"/>
  <c r="W313" i="3"/>
  <c r="W314" i="3"/>
  <c r="W315" i="3"/>
  <c r="W316" i="3"/>
  <c r="W317" i="3"/>
  <c r="W318" i="3"/>
  <c r="W319" i="3"/>
  <c r="W320" i="3"/>
  <c r="W321" i="3"/>
  <c r="W322" i="3"/>
  <c r="W323" i="3"/>
  <c r="W324" i="3"/>
  <c r="W325" i="3"/>
  <c r="W326" i="3"/>
  <c r="W327" i="3"/>
  <c r="W328" i="3"/>
  <c r="W329" i="3"/>
  <c r="W330" i="3"/>
  <c r="W331" i="3"/>
  <c r="W332" i="3"/>
  <c r="W333" i="3"/>
  <c r="W334" i="3"/>
  <c r="W335" i="3"/>
  <c r="W336" i="3"/>
  <c r="W337" i="3"/>
  <c r="W338" i="3"/>
  <c r="W339" i="3"/>
  <c r="W340" i="3"/>
  <c r="W341" i="3"/>
  <c r="W342" i="3"/>
  <c r="W343" i="3"/>
  <c r="W344" i="3"/>
  <c r="W345" i="3"/>
  <c r="W346" i="3"/>
  <c r="W347" i="3"/>
  <c r="W348" i="3"/>
  <c r="W349" i="3"/>
  <c r="W350" i="3"/>
  <c r="W351" i="3"/>
  <c r="W352" i="3"/>
  <c r="W353" i="3"/>
  <c r="W354" i="3"/>
  <c r="W355" i="3"/>
  <c r="W356" i="3"/>
  <c r="W357" i="3"/>
  <c r="W358" i="3"/>
  <c r="W359" i="3"/>
  <c r="W360" i="3"/>
  <c r="W361" i="3"/>
  <c r="W362" i="3"/>
  <c r="W363" i="3"/>
  <c r="W364" i="3"/>
  <c r="W365" i="3"/>
  <c r="W366" i="3"/>
  <c r="W367" i="3"/>
  <c r="W368" i="3"/>
  <c r="W369" i="3"/>
  <c r="W370" i="3"/>
  <c r="W371" i="3"/>
  <c r="W372" i="3"/>
  <c r="W373" i="3"/>
  <c r="W374" i="3"/>
  <c r="W375" i="3"/>
  <c r="W376" i="3"/>
  <c r="W377" i="3"/>
  <c r="W378" i="3"/>
  <c r="W379" i="3"/>
  <c r="W380" i="3"/>
  <c r="W381" i="3"/>
  <c r="W382" i="3"/>
  <c r="W383" i="3"/>
  <c r="W384" i="3"/>
  <c r="W385" i="3"/>
  <c r="W386" i="3"/>
  <c r="W387" i="3"/>
  <c r="W388" i="3"/>
  <c r="W389" i="3"/>
  <c r="W390" i="3"/>
  <c r="W391" i="3"/>
  <c r="W392" i="3"/>
  <c r="W393" i="3"/>
  <c r="W394" i="3"/>
  <c r="W395" i="3"/>
  <c r="W396" i="3"/>
  <c r="W397" i="3"/>
  <c r="W398" i="3"/>
  <c r="W399" i="3"/>
  <c r="W400" i="3"/>
  <c r="W401" i="3"/>
  <c r="W402" i="3"/>
  <c r="W403" i="3"/>
  <c r="W404" i="3"/>
  <c r="W405" i="3"/>
  <c r="W406" i="3"/>
  <c r="W407" i="3"/>
  <c r="W408" i="3"/>
  <c r="W409" i="3"/>
  <c r="W410" i="3"/>
  <c r="W411" i="3"/>
  <c r="W412" i="3"/>
  <c r="W413" i="3"/>
  <c r="W414" i="3"/>
  <c r="W415" i="3"/>
  <c r="W416" i="3"/>
  <c r="W417" i="3"/>
  <c r="W418" i="3"/>
  <c r="W419" i="3"/>
  <c r="W420" i="3"/>
  <c r="W421" i="3"/>
  <c r="W422" i="3"/>
  <c r="W423" i="3"/>
  <c r="W424" i="3"/>
  <c r="W425" i="3"/>
  <c r="W426" i="3"/>
  <c r="W427" i="3"/>
  <c r="W428" i="3"/>
  <c r="W429" i="3"/>
  <c r="W430" i="3"/>
  <c r="W431" i="3"/>
  <c r="W432" i="3"/>
  <c r="W433" i="3"/>
  <c r="W434" i="3"/>
  <c r="W435" i="3"/>
  <c r="W436" i="3"/>
  <c r="W437" i="3"/>
  <c r="W438" i="3"/>
  <c r="W439" i="3"/>
  <c r="W440" i="3"/>
  <c r="W441" i="3"/>
  <c r="M442" i="3"/>
  <c r="M443" i="3" s="1"/>
  <c r="M444" i="3" s="1"/>
  <c r="W442" i="3"/>
  <c r="W443" i="3"/>
  <c r="W444" i="3"/>
  <c r="K445" i="3"/>
  <c r="I445" i="3"/>
  <c r="W445" i="3"/>
  <c r="W446" i="3"/>
  <c r="W447" i="3"/>
  <c r="K448" i="3"/>
  <c r="K449" i="3" s="1"/>
  <c r="K450" i="3" s="1"/>
  <c r="W448" i="3"/>
  <c r="W449" i="3"/>
  <c r="W450" i="3"/>
  <c r="W451" i="3"/>
  <c r="W452" i="3"/>
  <c r="W453" i="3"/>
  <c r="W454" i="3"/>
  <c r="W455" i="3"/>
  <c r="W456" i="3"/>
  <c r="W457" i="3"/>
  <c r="W458" i="3"/>
  <c r="W459" i="3"/>
  <c r="W460" i="3"/>
  <c r="K472" i="3"/>
  <c r="M472" i="3"/>
  <c r="K475" i="3"/>
  <c r="K490" i="3"/>
  <c r="K491" i="3"/>
  <c r="M508" i="3"/>
  <c r="K511" i="3"/>
  <c r="K514" i="3"/>
  <c r="M3" i="2"/>
  <c r="M4" i="2"/>
  <c r="M5" i="2"/>
  <c r="M6" i="2"/>
  <c r="M7" i="2"/>
  <c r="M8" i="2"/>
  <c r="M9" i="2"/>
  <c r="M10" i="2"/>
  <c r="M11" i="2"/>
  <c r="M12" i="2"/>
  <c r="M13" i="2"/>
  <c r="M14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65" i="2"/>
  <c r="C266" i="2"/>
  <c r="C267" i="2"/>
  <c r="C268" i="2"/>
  <c r="C269" i="2"/>
  <c r="C270" i="2"/>
  <c r="C271" i="2"/>
  <c r="C272" i="2"/>
  <c r="C273" i="2"/>
  <c r="C274" i="2"/>
  <c r="C275" i="2"/>
  <c r="C276" i="2"/>
  <c r="C277" i="2"/>
  <c r="C278" i="2"/>
  <c r="C279" i="2"/>
  <c r="C280" i="2"/>
  <c r="C281" i="2"/>
  <c r="C282" i="2"/>
  <c r="C283" i="2"/>
  <c r="C284" i="2"/>
  <c r="C285" i="2"/>
  <c r="C286" i="2"/>
  <c r="C287" i="2"/>
  <c r="C288" i="2"/>
  <c r="C289" i="2"/>
  <c r="C290" i="2"/>
  <c r="C291" i="2"/>
  <c r="C292" i="2"/>
  <c r="C293" i="2"/>
  <c r="C294" i="2"/>
  <c r="C295" i="2"/>
  <c r="C296" i="2"/>
  <c r="C297" i="2"/>
  <c r="C298" i="2"/>
  <c r="C299" i="2"/>
  <c r="C300" i="2"/>
  <c r="C301" i="2"/>
  <c r="C302" i="2"/>
  <c r="C303" i="2"/>
  <c r="C304" i="2"/>
  <c r="C305" i="2"/>
  <c r="C306" i="2"/>
  <c r="C307" i="2"/>
  <c r="C308" i="2"/>
  <c r="C409" i="1"/>
  <c r="C410" i="1" s="1"/>
  <c r="C411" i="1" s="1"/>
  <c r="C412" i="1" s="1"/>
  <c r="I562" i="3"/>
  <c r="X106" i="5"/>
  <c r="Q106" i="5" s="1"/>
  <c r="X107" i="5"/>
  <c r="Q107" i="5" s="1"/>
  <c r="K367" i="3"/>
  <c r="K379" i="3"/>
  <c r="I379" i="3" s="1"/>
  <c r="K380" i="3"/>
  <c r="W116" i="5"/>
  <c r="P116" i="5"/>
  <c r="K328" i="3"/>
  <c r="K329" i="3" s="1"/>
  <c r="I328" i="3"/>
  <c r="W112" i="5"/>
  <c r="P112" i="5"/>
  <c r="K292" i="3"/>
  <c r="K293" i="3"/>
  <c r="W109" i="5"/>
  <c r="P109" i="5" s="1"/>
  <c r="W106" i="5"/>
  <c r="P106" i="5"/>
  <c r="K307" i="3"/>
  <c r="K147" i="3"/>
  <c r="K219" i="3"/>
  <c r="I571" i="3"/>
  <c r="K123" i="3"/>
  <c r="I123" i="3" s="1"/>
  <c r="M292" i="3"/>
  <c r="K87" i="3"/>
  <c r="I87" i="3" s="1"/>
  <c r="K104" i="3"/>
  <c r="I104" i="3" s="1"/>
  <c r="M334" i="3"/>
  <c r="K265" i="3"/>
  <c r="I265" i="3" s="1"/>
  <c r="K281" i="3"/>
  <c r="M289" i="3"/>
  <c r="M197" i="3"/>
  <c r="X110" i="5"/>
  <c r="Q110" i="5"/>
  <c r="K298" i="3"/>
  <c r="X104" i="5"/>
  <c r="Q104" i="5"/>
  <c r="M313" i="3"/>
  <c r="M314" i="3" s="1"/>
  <c r="M315" i="3" s="1"/>
  <c r="K542" i="3"/>
  <c r="I343" i="3"/>
  <c r="M356" i="3"/>
  <c r="M357" i="3" s="1"/>
  <c r="K125" i="3"/>
  <c r="K46" i="3"/>
  <c r="K149" i="3"/>
  <c r="K195" i="3"/>
  <c r="K97" i="3"/>
  <c r="K35" i="3"/>
  <c r="K161" i="3"/>
  <c r="K166" i="3"/>
  <c r="K139" i="3"/>
  <c r="K238" i="3"/>
  <c r="K212" i="3"/>
  <c r="K32" i="3"/>
  <c r="K140" i="3"/>
  <c r="K162" i="3"/>
  <c r="K138" i="3"/>
  <c r="I138" i="3" s="1"/>
  <c r="K280" i="3"/>
  <c r="K115" i="3"/>
  <c r="M116" i="3"/>
  <c r="M38" i="3"/>
  <c r="K22" i="3"/>
  <c r="M3" i="3"/>
  <c r="M245" i="3"/>
  <c r="M31" i="3"/>
  <c r="M109" i="3"/>
  <c r="M112" i="3"/>
  <c r="M125" i="3"/>
  <c r="M73" i="3"/>
  <c r="M90" i="3"/>
  <c r="M210" i="3"/>
  <c r="M53" i="3"/>
  <c r="M117" i="3"/>
  <c r="M243" i="3"/>
  <c r="M137" i="3"/>
  <c r="M279" i="3"/>
  <c r="M203" i="3"/>
  <c r="M164" i="3"/>
  <c r="M271" i="3"/>
  <c r="M178" i="3"/>
  <c r="M71" i="3"/>
  <c r="M104" i="3"/>
  <c r="M65" i="3"/>
  <c r="I65" i="3" s="1"/>
  <c r="M169" i="3"/>
  <c r="M221" i="3"/>
  <c r="M263" i="3"/>
  <c r="M139" i="3"/>
  <c r="M216" i="3"/>
  <c r="M254" i="3"/>
  <c r="M103" i="3"/>
  <c r="M156" i="3"/>
  <c r="M202" i="3"/>
  <c r="M127" i="3"/>
  <c r="M240" i="3"/>
  <c r="M159" i="3"/>
  <c r="M194" i="3"/>
  <c r="M98" i="3"/>
  <c r="M63" i="3"/>
  <c r="M56" i="3"/>
  <c r="I56" i="3" s="1"/>
  <c r="M211" i="3"/>
  <c r="M383" i="3"/>
  <c r="M384" i="3"/>
  <c r="I427" i="3"/>
  <c r="I520" i="3"/>
  <c r="I457" i="3"/>
  <c r="K570" i="3"/>
  <c r="I355" i="3"/>
  <c r="M258" i="3"/>
  <c r="I517" i="3"/>
  <c r="M515" i="3"/>
  <c r="M516" i="3" s="1"/>
  <c r="K311" i="3"/>
  <c r="K536" i="3"/>
  <c r="I400" i="3"/>
  <c r="M497" i="3"/>
  <c r="M498" i="3" s="1"/>
  <c r="I496" i="3"/>
  <c r="M163" i="3"/>
  <c r="M142" i="3"/>
  <c r="M182" i="3"/>
  <c r="M124" i="3"/>
  <c r="M265" i="3"/>
  <c r="M184" i="3"/>
  <c r="M64" i="3"/>
  <c r="M67" i="3"/>
  <c r="M93" i="3"/>
  <c r="M81" i="3"/>
  <c r="M32" i="3"/>
  <c r="I478" i="3"/>
  <c r="M563" i="3"/>
  <c r="M564" i="3"/>
  <c r="M566" i="3"/>
  <c r="M567" i="3" s="1"/>
  <c r="I316" i="3"/>
  <c r="M318" i="3"/>
  <c r="M417" i="3"/>
  <c r="M419" i="3"/>
  <c r="M420" i="3"/>
  <c r="I580" i="3"/>
  <c r="K341" i="3"/>
  <c r="I341" i="3" s="1"/>
  <c r="K395" i="3"/>
  <c r="K396" i="3" s="1"/>
  <c r="I394" i="3"/>
  <c r="K509" i="3"/>
  <c r="K510" i="3" s="1"/>
  <c r="K321" i="3"/>
  <c r="I321" i="3" s="1"/>
  <c r="I319" i="3"/>
  <c r="K302" i="3"/>
  <c r="K323" i="3"/>
  <c r="M422" i="3"/>
  <c r="M423" i="3" s="1"/>
  <c r="K392" i="3"/>
  <c r="K393" i="3"/>
  <c r="K317" i="3"/>
  <c r="K318" i="3" s="1"/>
  <c r="I318" i="3"/>
  <c r="I538" i="3"/>
  <c r="K540" i="3"/>
  <c r="M405" i="3"/>
  <c r="K203" i="3"/>
  <c r="I203" i="3" s="1"/>
  <c r="I352" i="3"/>
  <c r="I298" i="3"/>
  <c r="K273" i="3"/>
  <c r="I484" i="3"/>
  <c r="M390" i="3"/>
  <c r="K314" i="3"/>
  <c r="I313" i="3"/>
  <c r="I535" i="3"/>
  <c r="K170" i="3"/>
  <c r="K246" i="3"/>
  <c r="I514" i="3"/>
  <c r="I388" i="3"/>
  <c r="I349" i="3"/>
  <c r="K351" i="3"/>
  <c r="K299" i="3"/>
  <c r="K300" i="3"/>
  <c r="I238" i="3"/>
  <c r="K112" i="3"/>
  <c r="I112" i="3" s="1"/>
  <c r="K175" i="3"/>
  <c r="K117" i="3"/>
  <c r="I117" i="3" s="1"/>
  <c r="K23" i="3"/>
  <c r="K271" i="3"/>
  <c r="K240" i="3"/>
  <c r="K288" i="3"/>
  <c r="K67" i="3"/>
  <c r="K148" i="3"/>
  <c r="K242" i="3"/>
  <c r="K27" i="3"/>
  <c r="K83" i="3"/>
  <c r="K111" i="3"/>
  <c r="K277" i="3"/>
  <c r="K130" i="3"/>
  <c r="K69" i="3"/>
  <c r="K192" i="3"/>
  <c r="K61" i="3"/>
  <c r="K189" i="3"/>
  <c r="K172" i="3"/>
  <c r="K84" i="3"/>
  <c r="K121" i="3"/>
  <c r="K29" i="3"/>
  <c r="K165" i="3"/>
  <c r="K11" i="3"/>
  <c r="K284" i="3"/>
  <c r="K50" i="3"/>
  <c r="K222" i="3"/>
  <c r="K26" i="3"/>
  <c r="K283" i="3"/>
  <c r="K250" i="3"/>
  <c r="K5" i="3"/>
  <c r="K56" i="3"/>
  <c r="K243" i="3"/>
  <c r="I243" i="3" s="1"/>
  <c r="K127" i="3"/>
  <c r="K193" i="3"/>
  <c r="I193" i="3" s="1"/>
  <c r="K270" i="3"/>
  <c r="K200" i="3"/>
  <c r="K79" i="3"/>
  <c r="K77" i="3"/>
  <c r="K228" i="3"/>
  <c r="I228" i="3" s="1"/>
  <c r="K204" i="3"/>
  <c r="I204" i="3" s="1"/>
  <c r="K197" i="3"/>
  <c r="I197" i="3" s="1"/>
  <c r="K108" i="3"/>
  <c r="K124" i="3"/>
  <c r="K81" i="3"/>
  <c r="I81" i="3" s="1"/>
  <c r="K52" i="3"/>
  <c r="K51" i="3"/>
  <c r="K109" i="3"/>
  <c r="I109" i="3" s="1"/>
  <c r="K285" i="3"/>
  <c r="I285" i="3" s="1"/>
  <c r="K103" i="3"/>
  <c r="K223" i="3"/>
  <c r="K25" i="3"/>
  <c r="K191" i="3"/>
  <c r="I191" i="3" s="1"/>
  <c r="K269" i="3"/>
  <c r="K43" i="3"/>
  <c r="K145" i="3"/>
  <c r="K201" i="3"/>
  <c r="K208" i="3"/>
  <c r="K217" i="3"/>
  <c r="I217" i="3" s="1"/>
  <c r="K134" i="3"/>
  <c r="I134" i="3" s="1"/>
  <c r="K230" i="3"/>
  <c r="K132" i="3"/>
  <c r="K20" i="3"/>
  <c r="K184" i="3"/>
  <c r="I184" i="3" s="1"/>
  <c r="K164" i="3"/>
  <c r="M524" i="3"/>
  <c r="M525" i="3"/>
  <c r="M362" i="3"/>
  <c r="M363" i="3" s="1"/>
  <c r="I346" i="3"/>
  <c r="M347" i="3"/>
  <c r="M348" i="3"/>
  <c r="K480" i="3"/>
  <c r="I577" i="3"/>
  <c r="M296" i="3"/>
  <c r="M297" i="3"/>
  <c r="K548" i="3"/>
  <c r="K549" i="3"/>
  <c r="I547" i="3"/>
  <c r="I499" i="3"/>
  <c r="M83" i="3"/>
  <c r="I415" i="3"/>
  <c r="M200" i="3"/>
  <c r="M179" i="3"/>
  <c r="M177" i="3"/>
  <c r="M134" i="3"/>
  <c r="M217" i="3"/>
  <c r="M61" i="3"/>
  <c r="M288" i="3"/>
  <c r="I288" i="3" s="1"/>
  <c r="M461" i="3"/>
  <c r="M462" i="3"/>
  <c r="M413" i="3"/>
  <c r="M414" i="3" s="1"/>
  <c r="K308" i="3"/>
  <c r="I307" i="3"/>
  <c r="M482" i="3"/>
  <c r="M483" i="3" s="1"/>
  <c r="K347" i="3"/>
  <c r="K348" i="3" s="1"/>
  <c r="I331" i="3"/>
  <c r="M70" i="3"/>
  <c r="M235" i="3"/>
  <c r="M17" i="3"/>
  <c r="M87" i="3"/>
  <c r="M215" i="3"/>
  <c r="M285" i="3"/>
  <c r="M218" i="3"/>
  <c r="M278" i="3"/>
  <c r="I278" i="3" s="1"/>
  <c r="M287" i="3"/>
  <c r="I287" i="3" s="1"/>
  <c r="M4" i="3"/>
  <c r="M238" i="3"/>
  <c r="M188" i="3"/>
  <c r="M92" i="3"/>
  <c r="M262" i="3"/>
  <c r="M228" i="3"/>
  <c r="M153" i="3"/>
  <c r="M251" i="3"/>
  <c r="M191" i="3"/>
  <c r="M154" i="3"/>
  <c r="M199" i="3"/>
  <c r="M234" i="3"/>
  <c r="I234" i="3" s="1"/>
  <c r="M54" i="3"/>
  <c r="M277" i="3"/>
  <c r="M49" i="3"/>
  <c r="M267" i="3"/>
  <c r="M11" i="3"/>
  <c r="M175" i="3"/>
  <c r="M236" i="3"/>
  <c r="M30" i="3"/>
  <c r="M115" i="3"/>
  <c r="M192" i="3"/>
  <c r="M121" i="3"/>
  <c r="I121" i="3"/>
  <c r="M145" i="3"/>
  <c r="M100" i="3"/>
  <c r="M126" i="3"/>
  <c r="M86" i="3"/>
  <c r="M66" i="3"/>
  <c r="M79" i="3"/>
  <c r="I79" i="3" s="1"/>
  <c r="M176" i="3"/>
  <c r="M72" i="3"/>
  <c r="M219" i="3"/>
  <c r="M260" i="3"/>
  <c r="M58" i="3"/>
  <c r="I58" i="3" s="1"/>
  <c r="M180" i="3"/>
  <c r="K545" i="3"/>
  <c r="K546" i="3" s="1"/>
  <c r="M533" i="3"/>
  <c r="M534" i="3" s="1"/>
  <c r="M95" i="3"/>
  <c r="K326" i="3"/>
  <c r="M232" i="3"/>
  <c r="M155" i="3"/>
  <c r="M14" i="3"/>
  <c r="M26" i="3"/>
  <c r="M151" i="3"/>
  <c r="K371" i="3"/>
  <c r="K372" i="3"/>
  <c r="I370" i="3"/>
  <c r="M494" i="3"/>
  <c r="M495" i="3" s="1"/>
  <c r="M467" i="3"/>
  <c r="M468" i="3" s="1"/>
  <c r="K515" i="3"/>
  <c r="M464" i="3"/>
  <c r="M465" i="3" s="1"/>
  <c r="K389" i="3"/>
  <c r="I389" i="3" s="1"/>
  <c r="M15" i="3"/>
  <c r="M146" i="3"/>
  <c r="M173" i="3"/>
  <c r="M10" i="3"/>
  <c r="M548" i="3"/>
  <c r="I463" i="3"/>
  <c r="K296" i="3"/>
  <c r="K297" i="3"/>
  <c r="I297" i="3" s="1"/>
  <c r="I295" i="3"/>
  <c r="M85" i="3"/>
  <c r="M257" i="3"/>
  <c r="M270" i="3"/>
  <c r="I270" i="3" s="1"/>
  <c r="M147" i="3"/>
  <c r="I147" i="3"/>
  <c r="M123" i="3"/>
  <c r="M118" i="3"/>
  <c r="M181" i="3"/>
  <c r="M6" i="3"/>
  <c r="M193" i="3"/>
  <c r="M572" i="3"/>
  <c r="M573" i="3" s="1"/>
  <c r="M575" i="3"/>
  <c r="M576" i="3" s="1"/>
  <c r="M545" i="3"/>
  <c r="M546" i="3" s="1"/>
  <c r="I397" i="3"/>
  <c r="M398" i="3"/>
  <c r="M399" i="3" s="1"/>
  <c r="W105" i="5"/>
  <c r="P105" i="5"/>
  <c r="W107" i="5"/>
  <c r="P107" i="5"/>
  <c r="M557" i="3"/>
  <c r="M558" i="3"/>
  <c r="K344" i="3"/>
  <c r="I344" i="3" s="1"/>
  <c r="M308" i="3"/>
  <c r="M309" i="3" s="1"/>
  <c r="M491" i="3"/>
  <c r="M492" i="3"/>
  <c r="M506" i="3"/>
  <c r="M507" i="3" s="1"/>
  <c r="K543" i="3"/>
  <c r="I358" i="3"/>
  <c r="M500" i="3"/>
  <c r="M501" i="3"/>
  <c r="I502" i="3"/>
  <c r="M503" i="3"/>
  <c r="M504" i="3" s="1"/>
  <c r="K425" i="3"/>
  <c r="I364" i="3"/>
  <c r="I436" i="3"/>
  <c r="M437" i="3"/>
  <c r="M438" i="3" s="1"/>
  <c r="K404" i="3"/>
  <c r="I373" i="3"/>
  <c r="M371" i="3"/>
  <c r="M344" i="3"/>
  <c r="I367" i="3"/>
  <c r="M293" i="3"/>
  <c r="M294" i="3" s="1"/>
  <c r="K563" i="3"/>
  <c r="K566" i="3"/>
  <c r="I566" i="3" s="1"/>
  <c r="I565" i="3"/>
  <c r="I466" i="3"/>
  <c r="K356" i="3"/>
  <c r="K537" i="3"/>
  <c r="I537" i="3"/>
  <c r="I536" i="3"/>
  <c r="K476" i="3"/>
  <c r="K332" i="3"/>
  <c r="I320" i="3"/>
  <c r="K312" i="3"/>
  <c r="K492" i="3"/>
  <c r="M335" i="3"/>
  <c r="M336" i="3"/>
  <c r="M332" i="3"/>
  <c r="M333" i="3" s="1"/>
  <c r="K470" i="3"/>
  <c r="I469" i="3"/>
  <c r="K434" i="3"/>
  <c r="K437" i="3"/>
  <c r="X103" i="5"/>
  <c r="Q103" i="5" s="1"/>
  <c r="X117" i="5"/>
  <c r="Q117" i="5" s="1"/>
  <c r="X111" i="5"/>
  <c r="Q111" i="5"/>
  <c r="X102" i="5"/>
  <c r="Q102" i="5" s="1"/>
  <c r="X112" i="5"/>
  <c r="Q112" i="5"/>
  <c r="X100" i="5"/>
  <c r="Q100" i="5" s="1"/>
  <c r="X114" i="5"/>
  <c r="Q114" i="5"/>
  <c r="X113" i="5"/>
  <c r="Q113" i="5" s="1"/>
  <c r="X115" i="5"/>
  <c r="Q115" i="5"/>
  <c r="X105" i="5"/>
  <c r="Q105" i="5" s="1"/>
  <c r="X101" i="5"/>
  <c r="Q101" i="5"/>
  <c r="X108" i="5"/>
  <c r="Q108" i="5" s="1"/>
  <c r="X116" i="5"/>
  <c r="Q116" i="5"/>
  <c r="X109" i="5"/>
  <c r="Q109" i="5"/>
  <c r="I529" i="3"/>
  <c r="K530" i="3"/>
  <c r="M512" i="3"/>
  <c r="M509" i="3"/>
  <c r="I546" i="3"/>
  <c r="I472" i="3"/>
  <c r="K473" i="3"/>
  <c r="K407" i="3"/>
  <c r="I406" i="3"/>
  <c r="I448" i="3"/>
  <c r="M446" i="3"/>
  <c r="K503" i="3"/>
  <c r="I503" i="3" s="1"/>
  <c r="K464" i="3"/>
  <c r="I353" i="3"/>
  <c r="K581" i="3"/>
  <c r="I583" i="3"/>
  <c r="K506" i="3"/>
  <c r="K494" i="3"/>
  <c r="K495" i="3" s="1"/>
  <c r="I493" i="3"/>
  <c r="I460" i="3"/>
  <c r="K458" i="3"/>
  <c r="K521" i="3"/>
  <c r="I523" i="3"/>
  <c r="I490" i="3"/>
  <c r="I556" i="3"/>
  <c r="I421" i="3"/>
  <c r="I442" i="3"/>
  <c r="K443" i="3"/>
  <c r="I127" i="3"/>
  <c r="I559" i="3"/>
  <c r="K560" i="3"/>
  <c r="I574" i="3"/>
  <c r="K575" i="3"/>
  <c r="M530" i="3"/>
  <c r="M531" i="3"/>
  <c r="I481" i="3"/>
  <c r="K482" i="3"/>
  <c r="I451" i="3"/>
  <c r="I115" i="3"/>
  <c r="M386" i="3"/>
  <c r="M488" i="3"/>
  <c r="M489" i="3" s="1"/>
  <c r="K401" i="3"/>
  <c r="K398" i="3"/>
  <c r="K411" i="3"/>
  <c r="M473" i="3"/>
  <c r="M474" i="3" s="1"/>
  <c r="K413" i="3"/>
  <c r="M133" i="3"/>
  <c r="M395" i="3"/>
  <c r="I544" i="3"/>
  <c r="K518" i="3"/>
  <c r="K519" i="3" s="1"/>
  <c r="M162" i="3"/>
  <c r="I162" i="3"/>
  <c r="M138" i="3"/>
  <c r="M132" i="3"/>
  <c r="I132" i="3" s="1"/>
  <c r="M68" i="3"/>
  <c r="M281" i="3"/>
  <c r="I281" i="3" s="1"/>
  <c r="M237" i="3"/>
  <c r="M157" i="3"/>
  <c r="M249" i="3"/>
  <c r="M89" i="3"/>
  <c r="M21" i="3"/>
  <c r="M43" i="3"/>
  <c r="M119" i="3"/>
  <c r="M256" i="3"/>
  <c r="M44" i="3"/>
  <c r="M111" i="3"/>
  <c r="I111" i="3" s="1"/>
  <c r="M41" i="3"/>
  <c r="M224" i="3"/>
  <c r="M16" i="3"/>
  <c r="M247" i="3"/>
  <c r="M19" i="3"/>
  <c r="M275" i="3"/>
  <c r="M204" i="3"/>
  <c r="M167" i="3"/>
  <c r="M220" i="3"/>
  <c r="M248" i="3"/>
  <c r="M259" i="3"/>
  <c r="M141" i="3"/>
  <c r="M96" i="3"/>
  <c r="M269" i="3"/>
  <c r="I269" i="3" s="1"/>
  <c r="M214" i="3"/>
  <c r="M282" i="3"/>
  <c r="M130" i="3"/>
  <c r="M189" i="3"/>
  <c r="M13" i="3"/>
  <c r="M114" i="3"/>
  <c r="M105" i="3"/>
  <c r="M62" i="3"/>
  <c r="M84" i="3"/>
  <c r="I84" i="3" s="1"/>
  <c r="M149" i="3"/>
  <c r="M150" i="3"/>
  <c r="I150" i="3" s="1"/>
  <c r="M75" i="3"/>
  <c r="K57" i="3"/>
  <c r="K10" i="3"/>
  <c r="K186" i="3"/>
  <c r="K65" i="3"/>
  <c r="K213" i="3"/>
  <c r="K135" i="3"/>
  <c r="K24" i="3"/>
  <c r="K249" i="3"/>
  <c r="K174" i="3"/>
  <c r="K9" i="3"/>
  <c r="K86" i="3"/>
  <c r="I86" i="3"/>
  <c r="K101" i="3"/>
  <c r="K171" i="3"/>
  <c r="K142" i="3"/>
  <c r="I142" i="3"/>
  <c r="K70" i="3"/>
  <c r="I70" i="3" s="1"/>
  <c r="K167" i="3"/>
  <c r="K90" i="3"/>
  <c r="I90" i="3" s="1"/>
  <c r="K276" i="3"/>
  <c r="K282" i="3"/>
  <c r="K244" i="3"/>
  <c r="K68" i="3"/>
  <c r="I68" i="3" s="1"/>
  <c r="K159" i="3"/>
  <c r="I159" i="3" s="1"/>
  <c r="K262" i="3"/>
  <c r="I262" i="3" s="1"/>
  <c r="I289" i="3"/>
  <c r="K278" i="3"/>
  <c r="K206" i="3"/>
  <c r="K95" i="3"/>
  <c r="K229" i="3"/>
  <c r="K42" i="3"/>
  <c r="K220" i="3"/>
  <c r="K286" i="3"/>
  <c r="K78" i="3"/>
  <c r="K151" i="3"/>
  <c r="K114" i="3"/>
  <c r="K122" i="3"/>
  <c r="K169" i="3"/>
  <c r="I169" i="3" s="1"/>
  <c r="K207" i="3"/>
  <c r="K231" i="3"/>
  <c r="K150" i="3"/>
  <c r="K133" i="3"/>
  <c r="K76" i="3"/>
  <c r="K216" i="3"/>
  <c r="I216" i="3" s="1"/>
  <c r="K72" i="3"/>
  <c r="I72" i="3" s="1"/>
  <c r="K163" i="3"/>
  <c r="I163" i="3"/>
  <c r="K14" i="3"/>
  <c r="I14" i="3"/>
  <c r="K99" i="3"/>
  <c r="K80" i="3"/>
  <c r="K196" i="3"/>
  <c r="K60" i="3"/>
  <c r="K102" i="3"/>
  <c r="K290" i="3"/>
  <c r="K198" i="3"/>
  <c r="K62" i="3"/>
  <c r="K209" i="3"/>
  <c r="K59" i="3"/>
  <c r="K66" i="3"/>
  <c r="I66" i="3" s="1"/>
  <c r="K254" i="3"/>
  <c r="I254" i="3"/>
  <c r="K75" i="3"/>
  <c r="K241" i="3"/>
  <c r="K279" i="3"/>
  <c r="I279" i="3"/>
  <c r="K210" i="3"/>
  <c r="I210" i="3" s="1"/>
  <c r="K49" i="3"/>
  <c r="I49" i="3" s="1"/>
  <c r="K202" i="3"/>
  <c r="I202" i="3" s="1"/>
  <c r="K16" i="3"/>
  <c r="I16" i="3" s="1"/>
  <c r="K88" i="3"/>
  <c r="K185" i="3"/>
  <c r="K274" i="3"/>
  <c r="K143" i="3"/>
  <c r="K7" i="3"/>
  <c r="K53" i="3"/>
  <c r="I53" i="3"/>
  <c r="K267" i="3"/>
  <c r="I267" i="3" s="1"/>
  <c r="K168" i="3"/>
  <c r="K182" i="3"/>
  <c r="I182" i="3" s="1"/>
  <c r="K234" i="3"/>
  <c r="K6" i="3"/>
  <c r="I6" i="3"/>
  <c r="K131" i="3"/>
  <c r="K74" i="3"/>
  <c r="K214" i="3"/>
  <c r="K82" i="3"/>
  <c r="K41" i="3"/>
  <c r="K178" i="3"/>
  <c r="I178" i="3" s="1"/>
  <c r="K268" i="3"/>
  <c r="K261" i="3"/>
  <c r="K211" i="3"/>
  <c r="I211" i="3"/>
  <c r="K15" i="3"/>
  <c r="I15" i="3" s="1"/>
  <c r="K235" i="3"/>
  <c r="I235" i="3" s="1"/>
  <c r="K110" i="3"/>
  <c r="K39" i="3"/>
  <c r="K94" i="3"/>
  <c r="K251" i="3"/>
  <c r="K19" i="3"/>
  <c r="I19" i="3"/>
  <c r="K218" i="3"/>
  <c r="I218" i="3" s="1"/>
  <c r="K58" i="3"/>
  <c r="K156" i="3"/>
  <c r="I156" i="3" s="1"/>
  <c r="K120" i="3"/>
  <c r="K4" i="3"/>
  <c r="I4" i="3" s="1"/>
  <c r="K21" i="3"/>
  <c r="K85" i="3"/>
  <c r="K91" i="3"/>
  <c r="K236" i="3"/>
  <c r="K31" i="3"/>
  <c r="I31" i="3" s="1"/>
  <c r="K287" i="3"/>
  <c r="K113" i="3"/>
  <c r="K255" i="3"/>
  <c r="K272" i="3"/>
  <c r="K17" i="3"/>
  <c r="I17" i="3"/>
  <c r="K188" i="3"/>
  <c r="K116" i="3"/>
  <c r="I116" i="3"/>
  <c r="K205" i="3"/>
  <c r="K128" i="3"/>
  <c r="K146" i="3"/>
  <c r="K179" i="3"/>
  <c r="I179" i="3" s="1"/>
  <c r="K73" i="3"/>
  <c r="I73" i="3" s="1"/>
  <c r="K256" i="3"/>
  <c r="K48" i="3"/>
  <c r="K100" i="3"/>
  <c r="I100" i="3" s="1"/>
  <c r="K183" i="3"/>
  <c r="K245" i="3"/>
  <c r="I245" i="3" s="1"/>
  <c r="K92" i="3"/>
  <c r="I92" i="3"/>
  <c r="K71" i="3"/>
  <c r="I71" i="3"/>
  <c r="K215" i="3"/>
  <c r="I215" i="3" s="1"/>
  <c r="K572" i="3"/>
  <c r="M338" i="3"/>
  <c r="M305" i="3"/>
  <c r="M306" i="3" s="1"/>
  <c r="I391" i="3"/>
  <c r="I292" i="3"/>
  <c r="K557" i="3"/>
  <c r="I412" i="3"/>
  <c r="I214" i="3"/>
  <c r="I461" i="3"/>
  <c r="I462" i="3"/>
  <c r="I491" i="3"/>
  <c r="I146" i="3"/>
  <c r="I95" i="3"/>
  <c r="I569" i="3"/>
  <c r="I492" i="3"/>
  <c r="I348" i="3"/>
  <c r="K579" i="3"/>
  <c r="I83" i="3"/>
  <c r="K342" i="3"/>
  <c r="I342" i="3"/>
  <c r="I85" i="3"/>
  <c r="I296" i="3"/>
  <c r="I347" i="3"/>
  <c r="I317" i="3"/>
  <c r="I145" i="3"/>
  <c r="I479" i="3"/>
  <c r="I200" i="3"/>
  <c r="I548" i="3"/>
  <c r="M549" i="3"/>
  <c r="I251" i="3"/>
  <c r="K327" i="3"/>
  <c r="I236" i="3"/>
  <c r="I21" i="3"/>
  <c r="I480" i="3"/>
  <c r="I192" i="3"/>
  <c r="I545" i="3"/>
  <c r="I329" i="3"/>
  <c r="K330" i="3"/>
  <c r="I330" i="3"/>
  <c r="I10" i="3"/>
  <c r="K309" i="3"/>
  <c r="I309" i="3"/>
  <c r="I308" i="3"/>
  <c r="K438" i="3"/>
  <c r="I438" i="3"/>
  <c r="I437" i="3"/>
  <c r="K564" i="3"/>
  <c r="I564" i="3" s="1"/>
  <c r="I563" i="3"/>
  <c r="K477" i="3"/>
  <c r="K402" i="3"/>
  <c r="I402" i="3" s="1"/>
  <c r="I401" i="3"/>
  <c r="K522" i="3"/>
  <c r="I522" i="3" s="1"/>
  <c r="I521" i="3"/>
  <c r="K357" i="3"/>
  <c r="I357" i="3" s="1"/>
  <c r="I356" i="3"/>
  <c r="I482" i="3"/>
  <c r="K483" i="3"/>
  <c r="I483" i="3"/>
  <c r="M447" i="3"/>
  <c r="M510" i="3"/>
  <c r="I510" i="3"/>
  <c r="I509" i="3"/>
  <c r="M375" i="3"/>
  <c r="I282" i="3"/>
  <c r="M513" i="3"/>
  <c r="K573" i="3"/>
  <c r="I573" i="3" s="1"/>
  <c r="I572" i="3"/>
  <c r="K435" i="3"/>
  <c r="K558" i="3"/>
  <c r="I558" i="3"/>
  <c r="I557" i="3"/>
  <c r="K399" i="3"/>
  <c r="I399" i="3"/>
  <c r="I398" i="3"/>
  <c r="K507" i="3"/>
  <c r="I507" i="3"/>
  <c r="K471" i="3"/>
  <c r="I114" i="3"/>
  <c r="I413" i="3"/>
  <c r="K414" i="3"/>
  <c r="I414" i="3"/>
  <c r="K504" i="3"/>
  <c r="I504" i="3" s="1"/>
  <c r="M486" i="3"/>
  <c r="I256" i="3"/>
  <c r="I220" i="3"/>
  <c r="K459" i="3"/>
  <c r="I459" i="3"/>
  <c r="I458" i="3"/>
  <c r="K531" i="3"/>
  <c r="I531" i="3" s="1"/>
  <c r="I530" i="3"/>
  <c r="I425" i="3"/>
  <c r="K426" i="3"/>
  <c r="I426" i="3" s="1"/>
  <c r="I62" i="3"/>
  <c r="K576" i="3"/>
  <c r="I576" i="3" s="1"/>
  <c r="I575" i="3"/>
  <c r="I443" i="3"/>
  <c r="K444" i="3"/>
  <c r="I444" i="3" s="1"/>
  <c r="K408" i="3"/>
  <c r="I395" i="3"/>
  <c r="M396" i="3"/>
  <c r="I396" i="3"/>
  <c r="I464" i="3"/>
  <c r="K465" i="3"/>
  <c r="I465" i="3" s="1"/>
  <c r="K405" i="3"/>
  <c r="I405" i="3" s="1"/>
  <c r="I404" i="3"/>
  <c r="I133" i="3"/>
  <c r="I167" i="3"/>
  <c r="M387" i="3"/>
  <c r="M345" i="3"/>
  <c r="M372" i="3"/>
  <c r="I372" i="3"/>
  <c r="I371" i="3"/>
  <c r="I41" i="3"/>
  <c r="M339" i="3"/>
  <c r="K291" i="3"/>
  <c r="K561" i="3"/>
  <c r="I561" i="3" s="1"/>
  <c r="I560" i="3"/>
  <c r="I495" i="3"/>
  <c r="K474" i="3"/>
  <c r="I474" i="3"/>
  <c r="I473" i="3"/>
  <c r="K333" i="3"/>
  <c r="I333" i="3"/>
  <c r="I332" i="3"/>
  <c r="K567" i="3"/>
  <c r="I567" i="3" s="1"/>
  <c r="I596" i="3" l="1"/>
  <c r="B596" i="3" s="1"/>
  <c r="I595" i="3"/>
  <c r="B595" i="3" s="1"/>
  <c r="I183" i="3"/>
  <c r="I168" i="3"/>
  <c r="I24" i="3"/>
  <c r="I242" i="3"/>
  <c r="I151" i="3"/>
  <c r="I171" i="3"/>
  <c r="K303" i="3"/>
  <c r="I274" i="3"/>
  <c r="I280" i="3"/>
  <c r="I261" i="3"/>
  <c r="I9" i="3"/>
  <c r="I97" i="3"/>
  <c r="K294" i="3"/>
  <c r="I294" i="3" s="1"/>
  <c r="I293" i="3"/>
  <c r="M431" i="3"/>
  <c r="M432" i="3" s="1"/>
  <c r="I430" i="3"/>
  <c r="M428" i="3"/>
  <c r="M429" i="3" s="1"/>
  <c r="I541" i="3"/>
  <c r="M542" i="3"/>
  <c r="M539" i="3"/>
  <c r="I149" i="3"/>
  <c r="I249" i="3"/>
  <c r="I581" i="3"/>
  <c r="I103" i="3"/>
  <c r="M410" i="3"/>
  <c r="M407" i="3"/>
  <c r="I409" i="3"/>
  <c r="I454" i="3"/>
  <c r="K452" i="3"/>
  <c r="K455" i="3"/>
  <c r="M440" i="3"/>
  <c r="M441" i="3" s="1"/>
  <c r="I439" i="3"/>
  <c r="M554" i="3"/>
  <c r="M555" i="3" s="1"/>
  <c r="M551" i="3"/>
  <c r="M552" i="3" s="1"/>
  <c r="K497" i="3"/>
  <c r="K500" i="3"/>
  <c r="K488" i="3"/>
  <c r="K485" i="3"/>
  <c r="I487" i="3"/>
  <c r="M476" i="3"/>
  <c r="M477" i="3" s="1"/>
  <c r="I477" i="3" s="1"/>
  <c r="I475" i="3"/>
  <c r="K551" i="3"/>
  <c r="I553" i="3"/>
  <c r="K554" i="3"/>
  <c r="K527" i="3"/>
  <c r="I526" i="3"/>
  <c r="K524" i="3"/>
  <c r="I189" i="3"/>
  <c r="I494" i="3"/>
  <c r="I188" i="3"/>
  <c r="K390" i="3"/>
  <c r="I390" i="3" s="1"/>
  <c r="I208" i="3"/>
  <c r="I26" i="3"/>
  <c r="I61" i="3"/>
  <c r="I229" i="3"/>
  <c r="I549" i="3"/>
  <c r="K582" i="3"/>
  <c r="I582" i="3" s="1"/>
  <c r="I506" i="3"/>
  <c r="I75" i="3"/>
  <c r="K345" i="3"/>
  <c r="I345" i="3" s="1"/>
  <c r="I43" i="3"/>
  <c r="I124" i="3"/>
  <c r="I130" i="3"/>
  <c r="K381" i="3"/>
  <c r="I381" i="3" s="1"/>
  <c r="I380" i="3"/>
  <c r="I418" i="3"/>
  <c r="K416" i="3"/>
  <c r="K419" i="3"/>
  <c r="M377" i="3"/>
  <c r="M378" i="3" s="1"/>
  <c r="I376" i="3"/>
  <c r="K431" i="3"/>
  <c r="K428" i="3"/>
  <c r="I304" i="3"/>
  <c r="K305" i="3"/>
  <c r="M452" i="3"/>
  <c r="M453" i="3" s="1"/>
  <c r="M449" i="3"/>
  <c r="M302" i="3"/>
  <c r="M303" i="3" s="1"/>
  <c r="M299" i="3"/>
  <c r="K516" i="3"/>
  <c r="I516" i="3" s="1"/>
  <c r="I515" i="3"/>
  <c r="I11" i="3"/>
  <c r="I67" i="3"/>
  <c r="I32" i="3"/>
  <c r="K153" i="3"/>
  <c r="I153" i="3" s="1"/>
  <c r="K247" i="3"/>
  <c r="I247" i="3" s="1"/>
  <c r="K40" i="3"/>
  <c r="K63" i="3"/>
  <c r="I63" i="3" s="1"/>
  <c r="K221" i="3"/>
  <c r="I221" i="3" s="1"/>
  <c r="K160" i="3"/>
  <c r="K129" i="3"/>
  <c r="K30" i="3"/>
  <c r="I30" i="3" s="1"/>
  <c r="K55" i="3"/>
  <c r="I55" i="3" s="1"/>
  <c r="K225" i="3"/>
  <c r="I225" i="3" s="1"/>
  <c r="K106" i="3"/>
  <c r="K13" i="3"/>
  <c r="I13" i="3" s="1"/>
  <c r="K126" i="3"/>
  <c r="I126" i="3" s="1"/>
  <c r="K187" i="3"/>
  <c r="K237" i="3"/>
  <c r="I237" i="3" s="1"/>
  <c r="K259" i="3"/>
  <c r="I259" i="3" s="1"/>
  <c r="K176" i="3"/>
  <c r="I176" i="3" s="1"/>
  <c r="K264" i="3"/>
  <c r="K44" i="3"/>
  <c r="I44" i="3" s="1"/>
  <c r="K119" i="3"/>
  <c r="I119" i="3" s="1"/>
  <c r="K199" i="3"/>
  <c r="I199" i="3" s="1"/>
  <c r="K8" i="3"/>
  <c r="I8" i="3" s="1"/>
  <c r="K155" i="3"/>
  <c r="I155" i="3" s="1"/>
  <c r="K224" i="3"/>
  <c r="I224" i="3" s="1"/>
  <c r="K248" i="3"/>
  <c r="I248" i="3" s="1"/>
  <c r="K157" i="3"/>
  <c r="I157" i="3" s="1"/>
  <c r="K137" i="3"/>
  <c r="I137" i="3" s="1"/>
  <c r="K233" i="3"/>
  <c r="K28" i="3"/>
  <c r="K253" i="3"/>
  <c r="K194" i="3"/>
  <c r="I194" i="3" s="1"/>
  <c r="K45" i="3"/>
  <c r="K239" i="3"/>
  <c r="I239" i="3" s="1"/>
  <c r="K12" i="3"/>
  <c r="I12" i="3" s="1"/>
  <c r="K38" i="3"/>
  <c r="I38" i="3" s="1"/>
  <c r="K180" i="3"/>
  <c r="I180" i="3" s="1"/>
  <c r="K98" i="3"/>
  <c r="I98" i="3" s="1"/>
  <c r="K181" i="3"/>
  <c r="I181" i="3" s="1"/>
  <c r="K227" i="3"/>
  <c r="K89" i="3"/>
  <c r="I89" i="3" s="1"/>
  <c r="K258" i="3"/>
  <c r="I258" i="3" s="1"/>
  <c r="K118" i="3"/>
  <c r="I118" i="3" s="1"/>
  <c r="K105" i="3"/>
  <c r="I105" i="3" s="1"/>
  <c r="K144" i="3"/>
  <c r="K96" i="3"/>
  <c r="I96" i="3" s="1"/>
  <c r="K232" i="3"/>
  <c r="I232" i="3" s="1"/>
  <c r="K154" i="3"/>
  <c r="I154" i="3" s="1"/>
  <c r="K107" i="3"/>
  <c r="K33" i="3"/>
  <c r="K64" i="3"/>
  <c r="I64" i="3" s="1"/>
  <c r="K36" i="3"/>
  <c r="K190" i="3"/>
  <c r="K177" i="3"/>
  <c r="I177" i="3" s="1"/>
  <c r="K18" i="3"/>
  <c r="I18" i="3" s="1"/>
  <c r="K173" i="3"/>
  <c r="I173" i="3" s="1"/>
  <c r="K152" i="3"/>
  <c r="K136" i="3"/>
  <c r="I136" i="3" s="1"/>
  <c r="K257" i="3"/>
  <c r="I257" i="3" s="1"/>
  <c r="K141" i="3"/>
  <c r="I141" i="3" s="1"/>
  <c r="K158" i="3"/>
  <c r="K47" i="3"/>
  <c r="K93" i="3"/>
  <c r="I93" i="3" s="1"/>
  <c r="K226" i="3"/>
  <c r="K3" i="3"/>
  <c r="I3" i="3" s="1"/>
  <c r="K275" i="3"/>
  <c r="I275" i="3" s="1"/>
  <c r="K260" i="3"/>
  <c r="I260" i="3" s="1"/>
  <c r="K37" i="3"/>
  <c r="K266" i="3"/>
  <c r="K34" i="3"/>
  <c r="K252" i="3"/>
  <c r="I252" i="3" s="1"/>
  <c r="K263" i="3"/>
  <c r="I263" i="3" s="1"/>
  <c r="K54" i="3"/>
  <c r="I54" i="3" s="1"/>
  <c r="K440" i="3"/>
  <c r="I361" i="3"/>
  <c r="K362" i="3"/>
  <c r="I301" i="3"/>
  <c r="K315" i="3"/>
  <c r="I315" i="3" s="1"/>
  <c r="I314" i="3"/>
  <c r="I125" i="3"/>
  <c r="M326" i="3"/>
  <c r="M323" i="3"/>
  <c r="M324" i="3" s="1"/>
  <c r="I164" i="3"/>
  <c r="I277" i="3"/>
  <c r="I240" i="3"/>
  <c r="K368" i="3"/>
  <c r="K365" i="3"/>
  <c r="I385" i="3"/>
  <c r="K386" i="3"/>
  <c r="I135" i="3"/>
  <c r="I271" i="3"/>
  <c r="I139" i="3"/>
  <c r="M241" i="3"/>
  <c r="I241" i="3" s="1"/>
  <c r="M76" i="3"/>
  <c r="I76" i="3" s="1"/>
  <c r="M80" i="3"/>
  <c r="I80" i="3" s="1"/>
  <c r="M148" i="3"/>
  <c r="I148" i="3" s="1"/>
  <c r="M101" i="3"/>
  <c r="I101" i="3" s="1"/>
  <c r="M187" i="3"/>
  <c r="M205" i="3"/>
  <c r="I205" i="3" s="1"/>
  <c r="M207" i="3"/>
  <c r="I207" i="3" s="1"/>
  <c r="M107" i="3"/>
  <c r="M129" i="3"/>
  <c r="M273" i="3"/>
  <c r="I273" i="3" s="1"/>
  <c r="M42" i="3"/>
  <c r="I42" i="3" s="1"/>
  <c r="M166" i="3"/>
  <c r="I166" i="3" s="1"/>
  <c r="M122" i="3"/>
  <c r="I122" i="3" s="1"/>
  <c r="M60" i="3"/>
  <c r="I60" i="3" s="1"/>
  <c r="M213" i="3"/>
  <c r="I213" i="3" s="1"/>
  <c r="M24" i="3"/>
  <c r="M283" i="3"/>
  <c r="I283" i="3" s="1"/>
  <c r="M22" i="3"/>
  <c r="I22" i="3" s="1"/>
  <c r="M168" i="3"/>
  <c r="M99" i="3"/>
  <c r="I99" i="3" s="1"/>
  <c r="M27" i="3"/>
  <c r="I27" i="3" s="1"/>
  <c r="M280" i="3"/>
  <c r="M212" i="3"/>
  <c r="I212" i="3" s="1"/>
  <c r="M223" i="3"/>
  <c r="I223" i="3" s="1"/>
  <c r="M34" i="3"/>
  <c r="M110" i="3"/>
  <c r="I110" i="3" s="1"/>
  <c r="M25" i="3"/>
  <c r="I25" i="3" s="1"/>
  <c r="M222" i="3"/>
  <c r="I222" i="3" s="1"/>
  <c r="M255" i="3"/>
  <c r="I255" i="3" s="1"/>
  <c r="M208" i="3"/>
  <c r="M226" i="3"/>
  <c r="M174" i="3"/>
  <c r="I174" i="3" s="1"/>
  <c r="M8" i="3"/>
  <c r="M106" i="3"/>
  <c r="M201" i="3"/>
  <c r="I201" i="3" s="1"/>
  <c r="M52" i="3"/>
  <c r="I52" i="3" s="1"/>
  <c r="M266" i="3"/>
  <c r="M12" i="3"/>
  <c r="M225" i="3"/>
  <c r="M45" i="3"/>
  <c r="M94" i="3"/>
  <c r="I94" i="3" s="1"/>
  <c r="M250" i="3"/>
  <c r="M69" i="3"/>
  <c r="I69" i="3" s="1"/>
  <c r="M29" i="3"/>
  <c r="I29" i="3" s="1"/>
  <c r="M23" i="3"/>
  <c r="I23" i="3" s="1"/>
  <c r="M131" i="3"/>
  <c r="I131" i="3" s="1"/>
  <c r="M161" i="3"/>
  <c r="I161" i="3" s="1"/>
  <c r="M88" i="3"/>
  <c r="I88" i="3" s="1"/>
  <c r="M264" i="3"/>
  <c r="M28" i="3"/>
  <c r="M183" i="3"/>
  <c r="M77" i="3"/>
  <c r="I77" i="3" s="1"/>
  <c r="M242" i="3"/>
  <c r="M51" i="3"/>
  <c r="I51" i="3" s="1"/>
  <c r="M195" i="3"/>
  <c r="I195" i="3" s="1"/>
  <c r="M233" i="3"/>
  <c r="M136" i="3"/>
  <c r="M97" i="3"/>
  <c r="M185" i="3"/>
  <c r="I185" i="3" s="1"/>
  <c r="M186" i="3"/>
  <c r="I186" i="3" s="1"/>
  <c r="M231" i="3"/>
  <c r="I231" i="3" s="1"/>
  <c r="M143" i="3"/>
  <c r="I143" i="3" s="1"/>
  <c r="M171" i="3"/>
  <c r="M47" i="3"/>
  <c r="M227" i="3"/>
  <c r="M128" i="3"/>
  <c r="I128" i="3" s="1"/>
  <c r="M120" i="3"/>
  <c r="I120" i="3" s="1"/>
  <c r="M272" i="3"/>
  <c r="I272" i="3" s="1"/>
  <c r="M190" i="3"/>
  <c r="M158" i="3"/>
  <c r="M252" i="3"/>
  <c r="M91" i="3"/>
  <c r="I91" i="3" s="1"/>
  <c r="M102" i="3"/>
  <c r="I102" i="3" s="1"/>
  <c r="M284" i="3"/>
  <c r="I284" i="3" s="1"/>
  <c r="M82" i="3"/>
  <c r="I82" i="3" s="1"/>
  <c r="M290" i="3"/>
  <c r="M5" i="3"/>
  <c r="I5" i="3" s="1"/>
  <c r="M108" i="3"/>
  <c r="I108" i="3" s="1"/>
  <c r="M7" i="3"/>
  <c r="I7" i="3" s="1"/>
  <c r="M239" i="3"/>
  <c r="M160" i="3"/>
  <c r="M78" i="3"/>
  <c r="I78" i="3" s="1"/>
  <c r="M46" i="3"/>
  <c r="I46" i="3" s="1"/>
  <c r="M36" i="3"/>
  <c r="M152" i="3"/>
  <c r="M268" i="3"/>
  <c r="I268" i="3" s="1"/>
  <c r="M172" i="3"/>
  <c r="I172" i="3" s="1"/>
  <c r="M261" i="3"/>
  <c r="M9" i="3"/>
  <c r="M209" i="3"/>
  <c r="I209" i="3" s="1"/>
  <c r="M230" i="3"/>
  <c r="I230" i="3" s="1"/>
  <c r="M246" i="3"/>
  <c r="I246" i="3" s="1"/>
  <c r="M113" i="3"/>
  <c r="I113" i="3" s="1"/>
  <c r="M196" i="3"/>
  <c r="I196" i="3" s="1"/>
  <c r="M206" i="3"/>
  <c r="I206" i="3" s="1"/>
  <c r="M253" i="3"/>
  <c r="M39" i="3"/>
  <c r="I39" i="3" s="1"/>
  <c r="M35" i="3"/>
  <c r="I35" i="3" s="1"/>
  <c r="M135" i="3"/>
  <c r="M198" i="3"/>
  <c r="I198" i="3" s="1"/>
  <c r="M244" i="3"/>
  <c r="I244" i="3" s="1"/>
  <c r="M59" i="3"/>
  <c r="I59" i="3" s="1"/>
  <c r="M144" i="3"/>
  <c r="M229" i="3"/>
  <c r="M40" i="3"/>
  <c r="M57" i="3"/>
  <c r="I57" i="3" s="1"/>
  <c r="M48" i="3"/>
  <c r="I48" i="3" s="1"/>
  <c r="M33" i="3"/>
  <c r="M276" i="3"/>
  <c r="I276" i="3" s="1"/>
  <c r="M20" i="3"/>
  <c r="M140" i="3"/>
  <c r="I140" i="3" s="1"/>
  <c r="M37" i="3"/>
  <c r="M18" i="3"/>
  <c r="M170" i="3"/>
  <c r="I170" i="3" s="1"/>
  <c r="M274" i="3"/>
  <c r="I219" i="3"/>
  <c r="K422" i="3"/>
  <c r="I424" i="3"/>
  <c r="I505" i="3"/>
  <c r="M434" i="3"/>
  <c r="I433" i="3"/>
  <c r="I337" i="3"/>
  <c r="K338" i="3"/>
  <c r="I20" i="3"/>
  <c r="I250" i="3"/>
  <c r="K324" i="3"/>
  <c r="I511" i="3"/>
  <c r="K512" i="3"/>
  <c r="I532" i="3"/>
  <c r="K533" i="3"/>
  <c r="M368" i="3"/>
  <c r="M369" i="3" s="1"/>
  <c r="M311" i="3"/>
  <c r="I175" i="3"/>
  <c r="I568" i="3"/>
  <c r="M165" i="3"/>
  <c r="I165" i="3" s="1"/>
  <c r="M50" i="3"/>
  <c r="I50" i="3" s="1"/>
  <c r="M55" i="3"/>
  <c r="M286" i="3"/>
  <c r="I286" i="3" s="1"/>
  <c r="M74" i="3"/>
  <c r="I74" i="3" s="1"/>
  <c r="K446" i="3"/>
  <c r="M518" i="3"/>
  <c r="M392" i="3"/>
  <c r="K335" i="3"/>
  <c r="I334" i="3"/>
  <c r="I310" i="3"/>
  <c r="K359" i="3"/>
  <c r="M578" i="3"/>
  <c r="M581" i="3"/>
  <c r="M582" i="3" s="1"/>
  <c r="M359" i="3"/>
  <c r="M360" i="3" s="1"/>
  <c r="W108" i="5"/>
  <c r="P108" i="5" s="1"/>
  <c r="W101" i="5"/>
  <c r="P101" i="5" s="1"/>
  <c r="W103" i="5"/>
  <c r="P103" i="5" s="1"/>
  <c r="W114" i="5"/>
  <c r="P114" i="5" s="1"/>
  <c r="W102" i="5"/>
  <c r="P102" i="5" s="1"/>
  <c r="W104" i="5"/>
  <c r="P104" i="5" s="1"/>
  <c r="M470" i="3"/>
  <c r="M350" i="3"/>
  <c r="M351" i="3" s="1"/>
  <c r="I351" i="3" s="1"/>
  <c r="I570" i="3"/>
  <c r="M584" i="3"/>
  <c r="M455" i="3"/>
  <c r="M456" i="3" s="1"/>
  <c r="K377" i="3"/>
  <c r="I325" i="3"/>
  <c r="W111" i="5"/>
  <c r="P111" i="5" s="1"/>
  <c r="W110" i="5"/>
  <c r="P110" i="5" s="1"/>
  <c r="W113" i="5"/>
  <c r="P113" i="5" s="1"/>
  <c r="K467" i="3"/>
  <c r="K374" i="3"/>
  <c r="W115" i="5"/>
  <c r="P115" i="5" s="1"/>
  <c r="W117" i="5"/>
  <c r="P117" i="5" s="1"/>
  <c r="K383" i="3"/>
  <c r="I382" i="3"/>
  <c r="I34" i="3" l="1"/>
  <c r="K447" i="3"/>
  <c r="I447" i="3" s="1"/>
  <c r="I446" i="3"/>
  <c r="I266" i="3"/>
  <c r="I152" i="3"/>
  <c r="I144" i="3"/>
  <c r="I45" i="3"/>
  <c r="I416" i="3"/>
  <c r="K417" i="3"/>
  <c r="I417" i="3" s="1"/>
  <c r="I554" i="3"/>
  <c r="K555" i="3"/>
  <c r="I555" i="3" s="1"/>
  <c r="M393" i="3"/>
  <c r="I393" i="3" s="1"/>
  <c r="I392" i="3"/>
  <c r="K528" i="3"/>
  <c r="I528" i="3" s="1"/>
  <c r="I527" i="3"/>
  <c r="K378" i="3"/>
  <c r="I378" i="3" s="1"/>
  <c r="I377" i="3"/>
  <c r="K513" i="3"/>
  <c r="I513" i="3" s="1"/>
  <c r="I512" i="3"/>
  <c r="I37" i="3"/>
  <c r="I129" i="3"/>
  <c r="M300" i="3"/>
  <c r="I300" i="3" s="1"/>
  <c r="I299" i="3"/>
  <c r="I383" i="3"/>
  <c r="K384" i="3"/>
  <c r="I384" i="3" s="1"/>
  <c r="I323" i="3"/>
  <c r="K387" i="3"/>
  <c r="I387" i="3" s="1"/>
  <c r="I386" i="3"/>
  <c r="I28" i="3"/>
  <c r="M450" i="3"/>
  <c r="I450" i="3" s="1"/>
  <c r="I449" i="3"/>
  <c r="I452" i="3"/>
  <c r="K453" i="3"/>
  <c r="I453" i="3" s="1"/>
  <c r="M543" i="3"/>
  <c r="I543" i="3" s="1"/>
  <c r="I542" i="3"/>
  <c r="I160" i="3"/>
  <c r="I455" i="3"/>
  <c r="K456" i="3"/>
  <c r="I456" i="3" s="1"/>
  <c r="I324" i="3"/>
  <c r="I190" i="3"/>
  <c r="I233" i="3"/>
  <c r="I303" i="3"/>
  <c r="I533" i="3"/>
  <c r="K534" i="3"/>
  <c r="I534" i="3" s="1"/>
  <c r="M327" i="3"/>
  <c r="I327" i="3" s="1"/>
  <c r="I326" i="3"/>
  <c r="I584" i="3"/>
  <c r="I253" i="3"/>
  <c r="K552" i="3"/>
  <c r="I552" i="3" s="1"/>
  <c r="I551" i="3"/>
  <c r="M579" i="3"/>
  <c r="I579" i="3" s="1"/>
  <c r="I578" i="3"/>
  <c r="K366" i="3"/>
  <c r="I366" i="3" s="1"/>
  <c r="I365" i="3"/>
  <c r="K363" i="3"/>
  <c r="I363" i="3" s="1"/>
  <c r="I362" i="3"/>
  <c r="I226" i="3"/>
  <c r="I36" i="3"/>
  <c r="I227" i="3"/>
  <c r="I40" i="3"/>
  <c r="K306" i="3"/>
  <c r="I306" i="3" s="1"/>
  <c r="I305" i="3"/>
  <c r="I302" i="3"/>
  <c r="I434" i="3"/>
  <c r="M435" i="3"/>
  <c r="I435" i="3" s="1"/>
  <c r="I264" i="3"/>
  <c r="I539" i="3"/>
  <c r="M540" i="3"/>
  <c r="I540" i="3" s="1"/>
  <c r="I359" i="3"/>
  <c r="K360" i="3"/>
  <c r="I360" i="3" s="1"/>
  <c r="I368" i="3"/>
  <c r="K369" i="3"/>
  <c r="I369" i="3" s="1"/>
  <c r="I187" i="3"/>
  <c r="K486" i="3"/>
  <c r="I486" i="3" s="1"/>
  <c r="I485" i="3"/>
  <c r="I407" i="3"/>
  <c r="M408" i="3"/>
  <c r="I408" i="3" s="1"/>
  <c r="K375" i="3"/>
  <c r="I375" i="3" s="1"/>
  <c r="I374" i="3"/>
  <c r="K339" i="3"/>
  <c r="I339" i="3" s="1"/>
  <c r="I338" i="3"/>
  <c r="M291" i="3"/>
  <c r="I291" i="3" s="1"/>
  <c r="I290" i="3"/>
  <c r="K441" i="3"/>
  <c r="I441" i="3" s="1"/>
  <c r="I440" i="3"/>
  <c r="I47" i="3"/>
  <c r="I33" i="3"/>
  <c r="K429" i="3"/>
  <c r="I429" i="3" s="1"/>
  <c r="I428" i="3"/>
  <c r="I488" i="3"/>
  <c r="K489" i="3"/>
  <c r="I489" i="3" s="1"/>
  <c r="M411" i="3"/>
  <c r="I411" i="3" s="1"/>
  <c r="I410" i="3"/>
  <c r="D220" i="3"/>
  <c r="D221" i="3" s="1"/>
  <c r="D222" i="3" s="1"/>
  <c r="D223" i="3" s="1"/>
  <c r="D224" i="3" s="1"/>
  <c r="D225" i="3" s="1"/>
  <c r="D226" i="3" s="1"/>
  <c r="D227" i="3" s="1"/>
  <c r="D228" i="3" s="1"/>
  <c r="D229" i="3" s="1"/>
  <c r="D230" i="3" s="1"/>
  <c r="D231" i="3" s="1"/>
  <c r="D232" i="3" s="1"/>
  <c r="D233" i="3" s="1"/>
  <c r="D234" i="3" s="1"/>
  <c r="D235" i="3" s="1"/>
  <c r="D236" i="3" s="1"/>
  <c r="D237" i="3" s="1"/>
  <c r="D238" i="3" s="1"/>
  <c r="D239" i="3" s="1"/>
  <c r="D240" i="3" s="1"/>
  <c r="D241" i="3" s="1"/>
  <c r="D242" i="3" s="1"/>
  <c r="D243" i="3" s="1"/>
  <c r="D244" i="3" s="1"/>
  <c r="D245" i="3" s="1"/>
  <c r="D246" i="3" s="1"/>
  <c r="D247" i="3" s="1"/>
  <c r="D248" i="3" s="1"/>
  <c r="D249" i="3" s="1"/>
  <c r="D250" i="3" s="1"/>
  <c r="D251" i="3" s="1"/>
  <c r="D252" i="3" s="1"/>
  <c r="D253" i="3" s="1"/>
  <c r="D254" i="3" s="1"/>
  <c r="D255" i="3" s="1"/>
  <c r="D256" i="3" s="1"/>
  <c r="D257" i="3" s="1"/>
  <c r="D258" i="3" s="1"/>
  <c r="D259" i="3" s="1"/>
  <c r="D260" i="3" s="1"/>
  <c r="D261" i="3" s="1"/>
  <c r="D262" i="3" s="1"/>
  <c r="D263" i="3" s="1"/>
  <c r="D264" i="3" s="1"/>
  <c r="D265" i="3" s="1"/>
  <c r="D266" i="3" s="1"/>
  <c r="D267" i="3" s="1"/>
  <c r="D268" i="3" s="1"/>
  <c r="D269" i="3" s="1"/>
  <c r="D270" i="3" s="1"/>
  <c r="D271" i="3" s="1"/>
  <c r="D272" i="3" s="1"/>
  <c r="D273" i="3" s="1"/>
  <c r="D274" i="3" s="1"/>
  <c r="D275" i="3" s="1"/>
  <c r="D276" i="3" s="1"/>
  <c r="D277" i="3" s="1"/>
  <c r="D278" i="3" s="1"/>
  <c r="D279" i="3" s="1"/>
  <c r="D280" i="3" s="1"/>
  <c r="D281" i="3" s="1"/>
  <c r="D282" i="3" s="1"/>
  <c r="D283" i="3" s="1"/>
  <c r="D284" i="3" s="1"/>
  <c r="D285" i="3" s="1"/>
  <c r="D286" i="3" s="1"/>
  <c r="D287" i="3" s="1"/>
  <c r="D288" i="3" s="1"/>
  <c r="D289" i="3" s="1"/>
  <c r="D290" i="3" s="1"/>
  <c r="D291" i="3" s="1"/>
  <c r="D292" i="3" s="1"/>
  <c r="D293" i="3" s="1"/>
  <c r="D294" i="3" s="1"/>
  <c r="D295" i="3" s="1"/>
  <c r="D296" i="3" s="1"/>
  <c r="D297" i="3" s="1"/>
  <c r="D298" i="3" s="1"/>
  <c r="D299" i="3" s="1"/>
  <c r="D300" i="3" s="1"/>
  <c r="D301" i="3" s="1"/>
  <c r="D302" i="3" s="1"/>
  <c r="D303" i="3" s="1"/>
  <c r="D304" i="3" s="1"/>
  <c r="D305" i="3" s="1"/>
  <c r="D306" i="3" s="1"/>
  <c r="D307" i="3" s="1"/>
  <c r="D308" i="3" s="1"/>
  <c r="D309" i="3" s="1"/>
  <c r="D310" i="3" s="1"/>
  <c r="D311" i="3" s="1"/>
  <c r="D312" i="3" s="1"/>
  <c r="D313" i="3" s="1"/>
  <c r="D314" i="3" s="1"/>
  <c r="D315" i="3" s="1"/>
  <c r="D316" i="3" s="1"/>
  <c r="D317" i="3" s="1"/>
  <c r="D318" i="3" s="1"/>
  <c r="D319" i="3" s="1"/>
  <c r="D320" i="3" s="1"/>
  <c r="D321" i="3" s="1"/>
  <c r="D322" i="3" s="1"/>
  <c r="D323" i="3" s="1"/>
  <c r="D324" i="3" s="1"/>
  <c r="D325" i="3" s="1"/>
  <c r="D326" i="3" s="1"/>
  <c r="D327" i="3" s="1"/>
  <c r="D328" i="3" s="1"/>
  <c r="D329" i="3" s="1"/>
  <c r="D330" i="3" s="1"/>
  <c r="D331" i="3" s="1"/>
  <c r="D332" i="3" s="1"/>
  <c r="D333" i="3" s="1"/>
  <c r="D334" i="3" s="1"/>
  <c r="D335" i="3" s="1"/>
  <c r="D336" i="3" s="1"/>
  <c r="D337" i="3" s="1"/>
  <c r="D338" i="3" s="1"/>
  <c r="D339" i="3" s="1"/>
  <c r="D340" i="3" s="1"/>
  <c r="D341" i="3" s="1"/>
  <c r="D342" i="3" s="1"/>
  <c r="D343" i="3" s="1"/>
  <c r="D344" i="3" s="1"/>
  <c r="D345" i="3" s="1"/>
  <c r="D346" i="3" s="1"/>
  <c r="D347" i="3" s="1"/>
  <c r="D348" i="3" s="1"/>
  <c r="D349" i="3" s="1"/>
  <c r="D350" i="3" s="1"/>
  <c r="D351" i="3" s="1"/>
  <c r="D352" i="3" s="1"/>
  <c r="D353" i="3" s="1"/>
  <c r="D354" i="3" s="1"/>
  <c r="D355" i="3" s="1"/>
  <c r="D356" i="3" s="1"/>
  <c r="D357" i="3" s="1"/>
  <c r="D358" i="3" s="1"/>
  <c r="D359" i="3" s="1"/>
  <c r="D360" i="3" s="1"/>
  <c r="D361" i="3" s="1"/>
  <c r="D362" i="3" s="1"/>
  <c r="D363" i="3" s="1"/>
  <c r="D364" i="3" s="1"/>
  <c r="D365" i="3" s="1"/>
  <c r="D366" i="3" s="1"/>
  <c r="D367" i="3" s="1"/>
  <c r="D368" i="3" s="1"/>
  <c r="D369" i="3" s="1"/>
  <c r="D370" i="3" s="1"/>
  <c r="D371" i="3" s="1"/>
  <c r="D372" i="3" s="1"/>
  <c r="D373" i="3" s="1"/>
  <c r="D374" i="3" s="1"/>
  <c r="D375" i="3" s="1"/>
  <c r="D376" i="3" s="1"/>
  <c r="I422" i="3"/>
  <c r="K423" i="3"/>
  <c r="I423" i="3" s="1"/>
  <c r="I467" i="3"/>
  <c r="K468" i="3"/>
  <c r="I468" i="3" s="1"/>
  <c r="M471" i="3"/>
  <c r="I471" i="3" s="1"/>
  <c r="I470" i="3"/>
  <c r="I158" i="3"/>
  <c r="I107" i="3"/>
  <c r="K432" i="3"/>
  <c r="I432" i="3" s="1"/>
  <c r="I431" i="3"/>
  <c r="I476" i="3"/>
  <c r="K501" i="3"/>
  <c r="I501" i="3" s="1"/>
  <c r="I500" i="3"/>
  <c r="M519" i="3"/>
  <c r="I519" i="3" s="1"/>
  <c r="I518" i="3"/>
  <c r="K420" i="3"/>
  <c r="I420" i="3" s="1"/>
  <c r="I419" i="3"/>
  <c r="K336" i="3"/>
  <c r="I336" i="3" s="1"/>
  <c r="I335" i="3"/>
  <c r="I311" i="3"/>
  <c r="M312" i="3"/>
  <c r="I312" i="3" s="1"/>
  <c r="I350" i="3"/>
  <c r="I106" i="3"/>
  <c r="K525" i="3"/>
  <c r="I525" i="3" s="1"/>
  <c r="I524" i="3"/>
  <c r="K498" i="3"/>
  <c r="I498" i="3" s="1"/>
  <c r="I497" i="3"/>
  <c r="B38" i="3" l="1"/>
  <c r="B51" i="3"/>
  <c r="B440" i="3"/>
  <c r="B201" i="3"/>
  <c r="B26" i="3"/>
  <c r="B253" i="3"/>
  <c r="B148" i="3"/>
  <c r="B46" i="3"/>
  <c r="B570" i="3"/>
  <c r="B188" i="3"/>
  <c r="B24" i="3"/>
  <c r="B54" i="3"/>
  <c r="B8" i="3"/>
  <c r="B280" i="3"/>
  <c r="B301" i="3"/>
  <c r="B106" i="3"/>
  <c r="B155" i="3"/>
  <c r="B140" i="3"/>
  <c r="B554" i="3"/>
  <c r="B283" i="3"/>
  <c r="B47" i="3"/>
  <c r="B39" i="3"/>
  <c r="B263" i="3"/>
  <c r="B242" i="3"/>
  <c r="B410" i="3"/>
  <c r="B486" i="3"/>
  <c r="B264" i="3"/>
  <c r="B363" i="3"/>
  <c r="B418" i="3"/>
  <c r="B527" i="3"/>
  <c r="B266" i="3"/>
  <c r="B500" i="3"/>
  <c r="B411" i="3"/>
  <c r="B122" i="3"/>
  <c r="B221" i="3"/>
  <c r="B139" i="3"/>
  <c r="B312" i="3"/>
  <c r="B64" i="3"/>
  <c r="B366" i="3"/>
  <c r="B476" i="3"/>
  <c r="B302" i="3"/>
  <c r="B22" i="3"/>
  <c r="B335" i="3"/>
  <c r="B345" i="3"/>
  <c r="B175" i="3"/>
  <c r="B487" i="3"/>
  <c r="B286" i="3"/>
  <c r="B37" i="3"/>
  <c r="B439" i="3"/>
  <c r="B468" i="3"/>
  <c r="B338" i="3"/>
  <c r="B28" i="3"/>
  <c r="B293" i="3"/>
  <c r="B311" i="3"/>
  <c r="B361" i="3"/>
  <c r="B497" i="3"/>
  <c r="B498" i="3"/>
  <c r="B351" i="3"/>
  <c r="B368" i="3"/>
  <c r="B541" i="3"/>
  <c r="B9" i="3"/>
  <c r="B219" i="3"/>
  <c r="B271" i="3"/>
  <c r="B515" i="3"/>
  <c r="B126" i="3"/>
  <c r="B374" i="3"/>
  <c r="B306" i="3"/>
  <c r="B551" i="3"/>
  <c r="B477" i="3"/>
  <c r="B78" i="3"/>
  <c r="B118" i="3"/>
  <c r="B107" i="3"/>
  <c r="B229" i="3"/>
  <c r="B98" i="3"/>
  <c r="B384" i="3"/>
  <c r="B417" i="3"/>
  <c r="B252" i="3"/>
  <c r="B407" i="3"/>
  <c r="B584" i="3"/>
  <c r="B207" i="3"/>
  <c r="B433" i="3"/>
  <c r="B378" i="3"/>
  <c r="B141" i="3"/>
  <c r="B213" i="3"/>
  <c r="D377" i="3"/>
  <c r="D378" i="3" s="1"/>
  <c r="D379" i="3" s="1"/>
  <c r="D380" i="3" s="1"/>
  <c r="D381" i="3" s="1"/>
  <c r="D382" i="3" s="1"/>
  <c r="D383" i="3" s="1"/>
  <c r="D384" i="3" s="1"/>
  <c r="D385" i="3" s="1"/>
  <c r="D386" i="3" s="1"/>
  <c r="D387" i="3" s="1"/>
  <c r="D388" i="3" s="1"/>
  <c r="D389" i="3" s="1"/>
  <c r="D390" i="3" s="1"/>
  <c r="D391" i="3" s="1"/>
  <c r="D392" i="3" s="1"/>
  <c r="D393" i="3" s="1"/>
  <c r="D394" i="3" s="1"/>
  <c r="D395" i="3" s="1"/>
  <c r="D396" i="3" s="1"/>
  <c r="D397" i="3" s="1"/>
  <c r="D398" i="3" s="1"/>
  <c r="D399" i="3" s="1"/>
  <c r="D400" i="3" s="1"/>
  <c r="D401" i="3" s="1"/>
  <c r="D402" i="3" s="1"/>
  <c r="D403" i="3" s="1"/>
  <c r="D404" i="3" s="1"/>
  <c r="D405" i="3" s="1"/>
  <c r="D406" i="3" s="1"/>
  <c r="D407" i="3" s="1"/>
  <c r="D408" i="3" s="1"/>
  <c r="D409" i="3" s="1"/>
  <c r="D410" i="3" s="1"/>
  <c r="D411" i="3" s="1"/>
  <c r="D412" i="3" s="1"/>
  <c r="D413" i="3" s="1"/>
  <c r="D414" i="3" s="1"/>
  <c r="D415" i="3" s="1"/>
  <c r="D416" i="3" s="1"/>
  <c r="D417" i="3" s="1"/>
  <c r="D418" i="3" s="1"/>
  <c r="D419" i="3" s="1"/>
  <c r="D420" i="3" s="1"/>
  <c r="D421" i="3" s="1"/>
  <c r="D422" i="3" s="1"/>
  <c r="D423" i="3" s="1"/>
  <c r="D424" i="3" s="1"/>
  <c r="D425" i="3" s="1"/>
  <c r="D426" i="3" s="1"/>
  <c r="D427" i="3" s="1"/>
  <c r="D428" i="3" s="1"/>
  <c r="D429" i="3" s="1"/>
  <c r="D430" i="3" s="1"/>
  <c r="D431" i="3" s="1"/>
  <c r="D432" i="3" s="1"/>
  <c r="D433" i="3" s="1"/>
  <c r="D434" i="3" s="1"/>
  <c r="D435" i="3" s="1"/>
  <c r="D436" i="3" s="1"/>
  <c r="D437" i="3" s="1"/>
  <c r="D438" i="3" s="1"/>
  <c r="D439" i="3" s="1"/>
  <c r="D440" i="3" s="1"/>
  <c r="D441" i="3" s="1"/>
  <c r="D442" i="3" s="1"/>
  <c r="D443" i="3" s="1"/>
  <c r="D444" i="3" s="1"/>
  <c r="D445" i="3" s="1"/>
  <c r="D446" i="3" s="1"/>
  <c r="D447" i="3" s="1"/>
  <c r="D448" i="3" s="1"/>
  <c r="D449" i="3" s="1"/>
  <c r="D450" i="3" s="1"/>
  <c r="D451" i="3" s="1"/>
  <c r="D452" i="3" s="1"/>
  <c r="D453" i="3" s="1"/>
  <c r="D454" i="3" s="1"/>
  <c r="D455" i="3" s="1"/>
  <c r="D456" i="3" s="1"/>
  <c r="D457" i="3" s="1"/>
  <c r="D458" i="3" s="1"/>
  <c r="D459" i="3" s="1"/>
  <c r="D460" i="3" s="1"/>
  <c r="D461" i="3" s="1"/>
  <c r="B539" i="3"/>
  <c r="B195" i="3"/>
  <c r="B449" i="3"/>
  <c r="B553" i="3"/>
  <c r="B261" i="3"/>
  <c r="B23" i="3"/>
  <c r="B225" i="3"/>
  <c r="B158" i="3"/>
  <c r="B467" i="3"/>
  <c r="B257" i="3"/>
  <c r="B248" i="3"/>
  <c r="B339" i="3"/>
  <c r="B408" i="3"/>
  <c r="B93" i="3"/>
  <c r="B409" i="3"/>
  <c r="B365" i="3"/>
  <c r="B552" i="3"/>
  <c r="B303" i="3"/>
  <c r="B385" i="3"/>
  <c r="B199" i="3"/>
  <c r="B450" i="3"/>
  <c r="B323" i="3"/>
  <c r="B149" i="3"/>
  <c r="B314" i="3"/>
  <c r="B151" i="3"/>
  <c r="B555" i="3"/>
  <c r="B125" i="3"/>
  <c r="B34" i="3"/>
  <c r="B5" i="3"/>
  <c r="B91" i="3"/>
  <c r="B174" i="3"/>
  <c r="B42" i="3"/>
  <c r="B103" i="3"/>
  <c r="B154" i="3"/>
  <c r="B336" i="3"/>
  <c r="B501" i="3"/>
  <c r="B277" i="3"/>
  <c r="B430" i="3"/>
  <c r="B33" i="3"/>
  <c r="B310" i="3"/>
  <c r="B485" i="3"/>
  <c r="B369" i="3"/>
  <c r="B540" i="3"/>
  <c r="B305" i="3"/>
  <c r="B205" i="3"/>
  <c r="B454" i="3"/>
  <c r="B69" i="3"/>
  <c r="B232" i="3"/>
  <c r="B176" i="3"/>
  <c r="B383" i="3"/>
  <c r="B549" i="3"/>
  <c r="B273" i="3"/>
  <c r="B249" i="3"/>
  <c r="B390" i="3"/>
  <c r="B161" i="3"/>
  <c r="B172" i="3"/>
  <c r="B131" i="3"/>
  <c r="B212" i="3"/>
  <c r="B528" i="3"/>
  <c r="B511" i="3"/>
  <c r="B25" i="3"/>
  <c r="B18" i="3"/>
  <c r="B489" i="3"/>
  <c r="B441" i="3"/>
  <c r="B375" i="3"/>
  <c r="B124" i="3"/>
  <c r="B94" i="3"/>
  <c r="B135" i="3"/>
  <c r="B237" i="3"/>
  <c r="B209" i="3"/>
  <c r="B326" i="3"/>
  <c r="B63" i="3"/>
  <c r="B230" i="3"/>
  <c r="B543" i="3"/>
  <c r="B177" i="3"/>
  <c r="B113" i="3"/>
  <c r="B300" i="3"/>
  <c r="B424" i="3"/>
  <c r="B55" i="3"/>
  <c r="B516" i="3"/>
  <c r="B505" i="3"/>
  <c r="B143" i="3"/>
  <c r="B223" i="3"/>
  <c r="B48" i="3"/>
  <c r="B40" i="3"/>
  <c r="B130" i="3"/>
  <c r="B258" i="3"/>
  <c r="B416" i="3"/>
  <c r="B524" i="3"/>
  <c r="B419" i="3"/>
  <c r="B432" i="3"/>
  <c r="B82" i="3"/>
  <c r="B423" i="3"/>
  <c r="B488" i="3"/>
  <c r="B240" i="3"/>
  <c r="B304" i="3"/>
  <c r="B244" i="3"/>
  <c r="B382" i="3"/>
  <c r="B137" i="3"/>
  <c r="B59" i="3"/>
  <c r="B327" i="3"/>
  <c r="B259" i="3"/>
  <c r="B324" i="3"/>
  <c r="B453" i="3"/>
  <c r="B275" i="3"/>
  <c r="B239" i="3"/>
  <c r="B129" i="3"/>
  <c r="B512" i="3"/>
  <c r="B241" i="3"/>
  <c r="B30" i="3"/>
  <c r="B532" i="3"/>
  <c r="B222" i="3"/>
  <c r="B120" i="3"/>
  <c r="B186" i="3"/>
  <c r="B255" i="3"/>
  <c r="B299" i="3"/>
  <c r="B185" i="3"/>
  <c r="B420" i="3"/>
  <c r="B32" i="3"/>
  <c r="B337" i="3"/>
  <c r="B422" i="3"/>
  <c r="B43" i="3"/>
  <c r="B101" i="3"/>
  <c r="B380" i="3"/>
  <c r="B247" i="3"/>
  <c r="B20" i="3"/>
  <c r="B96" i="3"/>
  <c r="B227" i="3"/>
  <c r="B170" i="3"/>
  <c r="B534" i="3"/>
  <c r="B233" i="3"/>
  <c r="B456" i="3"/>
  <c r="B452" i="3"/>
  <c r="B386" i="3"/>
  <c r="B88" i="3"/>
  <c r="B44" i="3"/>
  <c r="B513" i="3"/>
  <c r="B183" i="3"/>
  <c r="B119" i="3"/>
  <c r="B446" i="3"/>
  <c r="B198" i="3"/>
  <c r="B196" i="3"/>
  <c r="B208" i="3"/>
  <c r="B315" i="3"/>
  <c r="B165" i="3"/>
  <c r="B431" i="3"/>
  <c r="B80" i="3"/>
  <c r="B61" i="3"/>
  <c r="B60" i="3"/>
  <c r="B75" i="3"/>
  <c r="B110" i="3"/>
  <c r="B166" i="3"/>
  <c r="B13" i="3"/>
  <c r="B334" i="3"/>
  <c r="B582" i="3"/>
  <c r="B428" i="3"/>
  <c r="B77" i="3"/>
  <c r="B136" i="3"/>
  <c r="B187" i="3"/>
  <c r="B568" i="3"/>
  <c r="B349" i="3"/>
  <c r="B379" i="3"/>
  <c r="B484" i="3"/>
  <c r="B354" i="3"/>
  <c r="B228" i="3"/>
  <c r="B370" i="3"/>
  <c r="B388" i="3"/>
  <c r="B86" i="3"/>
  <c r="B460" i="3"/>
  <c r="B281" i="3"/>
  <c r="B292" i="3"/>
  <c r="B451" i="3"/>
  <c r="B436" i="3"/>
  <c r="B544" i="3"/>
  <c r="B530" i="3"/>
  <c r="B389" i="3"/>
  <c r="B285" i="3"/>
  <c r="B355" i="3"/>
  <c r="B397" i="3"/>
  <c r="B298" i="3"/>
  <c r="B270" i="3"/>
  <c r="B457" i="3"/>
  <c r="B215" i="3"/>
  <c r="B472" i="3"/>
  <c r="B182" i="3"/>
  <c r="B340" i="3"/>
  <c r="B329" i="3"/>
  <c r="B333" i="3"/>
  <c r="B364" i="3"/>
  <c r="B132" i="3"/>
  <c r="B104" i="3"/>
  <c r="B583" i="3"/>
  <c r="B574" i="3"/>
  <c r="B502" i="3"/>
  <c r="B216" i="3"/>
  <c r="B87" i="3"/>
  <c r="B297" i="3"/>
  <c r="B265" i="3"/>
  <c r="B415" i="3"/>
  <c r="B307" i="3"/>
  <c r="B514" i="3"/>
  <c r="B288" i="3"/>
  <c r="B19" i="3"/>
  <c r="B565" i="3"/>
  <c r="B465" i="3"/>
  <c r="B458" i="3"/>
  <c r="B17" i="3"/>
  <c r="B493" i="3"/>
  <c r="B4" i="3"/>
  <c r="B445" i="3"/>
  <c r="B521" i="3"/>
  <c r="B65" i="3"/>
  <c r="B328" i="3"/>
  <c r="B192" i="3"/>
  <c r="B331" i="3"/>
  <c r="B535" i="3"/>
  <c r="B462" i="3"/>
  <c r="B236" i="3"/>
  <c r="B317" i="3"/>
  <c r="B546" i="3"/>
  <c r="B214" i="3"/>
  <c r="B421" i="3"/>
  <c r="B254" i="3"/>
  <c r="B367" i="3"/>
  <c r="B95" i="3"/>
  <c r="B373" i="3"/>
  <c r="B296" i="3"/>
  <c r="B123" i="3"/>
  <c r="B412" i="3"/>
  <c r="B566" i="3"/>
  <c r="B269" i="3"/>
  <c r="B127" i="3"/>
  <c r="B320" i="3"/>
  <c r="B343" i="3"/>
  <c r="B400" i="3"/>
  <c r="B295" i="3"/>
  <c r="B461" i="3"/>
  <c r="B478" i="3"/>
  <c r="B117" i="3"/>
  <c r="B330" i="3"/>
  <c r="B71" i="3"/>
  <c r="B348" i="3"/>
  <c r="B507" i="3"/>
  <c r="B523" i="3"/>
  <c r="B406" i="3"/>
  <c r="B482" i="3"/>
  <c r="B92" i="3"/>
  <c r="B341" i="3"/>
  <c r="B547" i="3"/>
  <c r="B562" i="3"/>
  <c r="B491" i="3"/>
  <c r="B481" i="3"/>
  <c r="B469" i="3"/>
  <c r="B85" i="3"/>
  <c r="B357" i="3"/>
  <c r="B556" i="3"/>
  <c r="B550" i="3"/>
  <c r="B496" i="3"/>
  <c r="B394" i="3"/>
  <c r="B73" i="3"/>
  <c r="B115" i="3"/>
  <c r="B466" i="3"/>
  <c r="B66" i="3"/>
  <c r="B162" i="3"/>
  <c r="B21" i="3"/>
  <c r="B508" i="3"/>
  <c r="B243" i="3"/>
  <c r="B571" i="3"/>
  <c r="B548" i="3"/>
  <c r="B346" i="3"/>
  <c r="B517" i="3"/>
  <c r="B538" i="3"/>
  <c r="B203" i="3"/>
  <c r="B495" i="3"/>
  <c r="B138" i="3"/>
  <c r="B490" i="3"/>
  <c r="B133" i="3"/>
  <c r="B81" i="3"/>
  <c r="B200" i="3"/>
  <c r="B319" i="3"/>
  <c r="B142" i="3"/>
  <c r="B545" i="3"/>
  <c r="B509" i="3"/>
  <c r="B145" i="3"/>
  <c r="B352" i="3"/>
  <c r="B193" i="3"/>
  <c r="B316" i="3"/>
  <c r="B322" i="3"/>
  <c r="B520" i="3"/>
  <c r="B184" i="3"/>
  <c r="B15" i="3"/>
  <c r="B442" i="3"/>
  <c r="B356" i="3"/>
  <c r="B90" i="3"/>
  <c r="B473" i="3"/>
  <c r="B109" i="3"/>
  <c r="B414" i="3"/>
  <c r="B111" i="3"/>
  <c r="B83" i="3"/>
  <c r="B218" i="3"/>
  <c r="B178" i="3"/>
  <c r="B197" i="3"/>
  <c r="B557" i="3"/>
  <c r="B210" i="3"/>
  <c r="B262" i="3"/>
  <c r="B358" i="3"/>
  <c r="B147" i="3"/>
  <c r="B235" i="3"/>
  <c r="B163" i="3"/>
  <c r="B70" i="3"/>
  <c r="B289" i="3"/>
  <c r="B159" i="3"/>
  <c r="B313" i="3"/>
  <c r="B529" i="3"/>
  <c r="B14" i="3"/>
  <c r="B134" i="3"/>
  <c r="B251" i="3"/>
  <c r="B435" i="3"/>
  <c r="B245" i="3"/>
  <c r="B503" i="3"/>
  <c r="B332" i="3"/>
  <c r="B191" i="3"/>
  <c r="B372" i="3"/>
  <c r="B559" i="3"/>
  <c r="B79" i="3"/>
  <c r="B479" i="3"/>
  <c r="B10" i="3"/>
  <c r="B202" i="3"/>
  <c r="B6" i="3"/>
  <c r="B56" i="3"/>
  <c r="B499" i="3"/>
  <c r="B321" i="3"/>
  <c r="B344" i="3"/>
  <c r="B536" i="3"/>
  <c r="B204" i="3"/>
  <c r="B463" i="3"/>
  <c r="B31" i="3"/>
  <c r="B403" i="3"/>
  <c r="B577" i="3"/>
  <c r="B448" i="3"/>
  <c r="B413" i="3"/>
  <c r="B492" i="3"/>
  <c r="B401" i="3"/>
  <c r="B459" i="3"/>
  <c r="B399" i="3"/>
  <c r="B84" i="3"/>
  <c r="B267" i="3"/>
  <c r="B572" i="3"/>
  <c r="B62" i="3"/>
  <c r="B537" i="3"/>
  <c r="B156" i="3"/>
  <c r="B112" i="3"/>
  <c r="B121" i="3"/>
  <c r="B58" i="3"/>
  <c r="B220" i="3"/>
  <c r="B563" i="3"/>
  <c r="B522" i="3"/>
  <c r="B427" i="3"/>
  <c r="B342" i="3"/>
  <c r="B234" i="3"/>
  <c r="B278" i="3"/>
  <c r="B438" i="3"/>
  <c r="B211" i="3"/>
  <c r="B443" i="3"/>
  <c r="B576" i="3"/>
  <c r="B49" i="3"/>
  <c r="B287" i="3"/>
  <c r="B569" i="3"/>
  <c r="B575" i="3"/>
  <c r="B114" i="3"/>
  <c r="B437" i="3"/>
  <c r="B483" i="3"/>
  <c r="B169" i="3"/>
  <c r="B72" i="3"/>
  <c r="B146" i="3"/>
  <c r="B16" i="3"/>
  <c r="B150" i="3"/>
  <c r="B558" i="3"/>
  <c r="B580" i="3"/>
  <c r="B318" i="3"/>
  <c r="B560" i="3"/>
  <c r="B308" i="3"/>
  <c r="B396" i="3"/>
  <c r="B567" i="3"/>
  <c r="B444" i="3"/>
  <c r="B217" i="3"/>
  <c r="B404" i="3"/>
  <c r="B41" i="3"/>
  <c r="B531" i="3"/>
  <c r="B279" i="3"/>
  <c r="B425" i="3"/>
  <c r="B282" i="3"/>
  <c r="B238" i="3"/>
  <c r="B510" i="3"/>
  <c r="B564" i="3"/>
  <c r="B480" i="3"/>
  <c r="B167" i="3"/>
  <c r="B561" i="3"/>
  <c r="B68" i="3"/>
  <c r="B353" i="3"/>
  <c r="B402" i="3"/>
  <c r="B474" i="3"/>
  <c r="B100" i="3"/>
  <c r="B256" i="3"/>
  <c r="B347" i="3"/>
  <c r="B309" i="3"/>
  <c r="B504" i="3"/>
  <c r="B405" i="3"/>
  <c r="B573" i="3"/>
  <c r="B398" i="3"/>
  <c r="B371" i="3"/>
  <c r="B464" i="3"/>
  <c r="B391" i="3"/>
  <c r="B179" i="3"/>
  <c r="B116" i="3"/>
  <c r="B53" i="3"/>
  <c r="B395" i="3"/>
  <c r="B426" i="3"/>
  <c r="B36" i="3"/>
  <c r="B250" i="3"/>
  <c r="B533" i="3"/>
  <c r="B89" i="3"/>
  <c r="B455" i="3"/>
  <c r="B475" i="3"/>
  <c r="B387" i="3"/>
  <c r="B325" i="3"/>
  <c r="B194" i="3"/>
  <c r="B74" i="3"/>
  <c r="B506" i="3"/>
  <c r="B45" i="3"/>
  <c r="B447" i="3"/>
  <c r="B50" i="3"/>
  <c r="B268" i="3"/>
  <c r="B231" i="3"/>
  <c r="B189" i="3"/>
  <c r="B108" i="3"/>
  <c r="B7" i="3"/>
  <c r="B57" i="3"/>
  <c r="B206" i="3"/>
  <c r="B525" i="3"/>
  <c r="B376" i="3"/>
  <c r="B35" i="3"/>
  <c r="B518" i="3"/>
  <c r="B224" i="3"/>
  <c r="B470" i="3"/>
  <c r="B52" i="3"/>
  <c r="B429" i="3"/>
  <c r="B290" i="3"/>
  <c r="B171" i="3"/>
  <c r="B157" i="3"/>
  <c r="B360" i="3"/>
  <c r="B434" i="3"/>
  <c r="B226" i="3"/>
  <c r="B578" i="3"/>
  <c r="B294" i="3"/>
  <c r="B190" i="3"/>
  <c r="B160" i="3"/>
  <c r="B494" i="3"/>
  <c r="B29" i="3"/>
  <c r="B11" i="3"/>
  <c r="B105" i="3"/>
  <c r="B392" i="3"/>
  <c r="B144" i="3"/>
  <c r="B274" i="3"/>
  <c r="B272" i="3"/>
  <c r="B99" i="3"/>
  <c r="B102" i="3"/>
  <c r="B542" i="3"/>
  <c r="B128" i="3"/>
  <c r="B164" i="3"/>
  <c r="B67" i="3"/>
  <c r="B350" i="3"/>
  <c r="B519" i="3"/>
  <c r="B180" i="3"/>
  <c r="B471" i="3"/>
  <c r="B168" i="3"/>
  <c r="B153" i="3"/>
  <c r="B291" i="3"/>
  <c r="B526" i="3"/>
  <c r="B181" i="3"/>
  <c r="B359" i="3"/>
  <c r="B581" i="3"/>
  <c r="B362" i="3"/>
  <c r="B579" i="3"/>
  <c r="B12" i="3"/>
  <c r="B3" i="3"/>
  <c r="B260" i="3"/>
  <c r="B381" i="3"/>
  <c r="B246" i="3"/>
  <c r="B76" i="3"/>
  <c r="B173" i="3"/>
  <c r="B377" i="3"/>
  <c r="B393" i="3"/>
  <c r="B152" i="3"/>
  <c r="B97" i="3"/>
  <c r="B284" i="3"/>
  <c r="B27" i="3"/>
  <c r="B276" i="3"/>
</calcChain>
</file>

<file path=xl/comments1.xml><?xml version="1.0" encoding="utf-8"?>
<comments xmlns="http://schemas.openxmlformats.org/spreadsheetml/2006/main">
  <authors>
    <author>Melnick Rafi</author>
  </authors>
  <commentList>
    <comment ref="F231" authorId="0" shapeId="0">
      <text>
        <r>
          <rPr>
            <b/>
            <sz val="9"/>
            <color indexed="81"/>
            <rFont val="Tahoma"/>
            <family val="2"/>
          </rPr>
          <t>Melnick Rafi:</t>
        </r>
        <r>
          <rPr>
            <sz val="9"/>
            <color indexed="81"/>
            <rFont val="Tahoma"/>
            <family val="2"/>
          </rPr>
          <t xml:space="preserve">
סדרה משורשרת אחורה לפי ינואר 1994
</t>
        </r>
      </text>
    </comment>
  </commentList>
</comments>
</file>

<file path=xl/sharedStrings.xml><?xml version="1.0" encoding="utf-8"?>
<sst xmlns="http://schemas.openxmlformats.org/spreadsheetml/2006/main" count="1126" uniqueCount="422">
  <si>
    <t>TPR1</t>
  </si>
  <si>
    <t>srtsubt</t>
  </si>
  <si>
    <t>במסחר ושירותים</t>
  </si>
  <si>
    <t>imp</t>
  </si>
  <si>
    <t>EPB</t>
  </si>
  <si>
    <t>תעשיה</t>
  </si>
  <si>
    <t>מסחר</t>
  </si>
  <si>
    <t>פדיון</t>
  </si>
  <si>
    <t>שכירים</t>
  </si>
  <si>
    <t>סה"כ</t>
  </si>
  <si>
    <t>J מנהל ציבורי</t>
  </si>
  <si>
    <t>K חינוך</t>
  </si>
  <si>
    <t>L שירותי בריאות, רווחה וסעד</t>
  </si>
  <si>
    <t>M שירותים קהילתיים, חברתיים ואישיים</t>
  </si>
  <si>
    <t>im2006</t>
  </si>
  <si>
    <t>PM2006</t>
  </si>
  <si>
    <t>im1000</t>
  </si>
  <si>
    <t>pm1000</t>
  </si>
  <si>
    <t>תשומה</t>
  </si>
  <si>
    <t>מ תשומה</t>
  </si>
  <si>
    <t>צריכה</t>
  </si>
  <si>
    <t>מ.צריכה</t>
  </si>
  <si>
    <t>Bank Israel</t>
  </si>
  <si>
    <t>Pimp_inp</t>
  </si>
  <si>
    <t>Pimp_con</t>
  </si>
  <si>
    <t>מקדם מחירים לשנת 2000=100</t>
  </si>
  <si>
    <t>בסיס 2000=100</t>
  </si>
  <si>
    <t>בסיס ישן</t>
  </si>
  <si>
    <t>חומרי גלם</t>
  </si>
  <si>
    <t>רבעון ראשון 2001</t>
  </si>
  <si>
    <t>רבעון שני 2001</t>
  </si>
  <si>
    <t>רבעון שלישי 2001</t>
  </si>
  <si>
    <t>רבעון רביעי 2001</t>
  </si>
  <si>
    <t>רבעון ראשון 2002</t>
  </si>
  <si>
    <t>רבעון שני 2002</t>
  </si>
  <si>
    <t>רבעון שלישי 2002</t>
  </si>
  <si>
    <t>רבעון רביעי 2002</t>
  </si>
  <si>
    <t>רבעון ראשון 2003</t>
  </si>
  <si>
    <t xml:space="preserve">רבעון שני 2003  </t>
  </si>
  <si>
    <t>רבעון שלישי 2003</t>
  </si>
  <si>
    <t>רבעון רביעי 2003</t>
  </si>
  <si>
    <t>רבעון ראשון 2004</t>
  </si>
  <si>
    <t xml:space="preserve">רבעון שני 2004  </t>
  </si>
  <si>
    <t>רבעון שלישי 2004</t>
  </si>
  <si>
    <t>רבעון רביעי 2004</t>
  </si>
  <si>
    <t>Goods Imports, by Commodity Groups</t>
  </si>
  <si>
    <t xml:space="preserve">מוצרי צריכה, לפי קבוצות סחורות  </t>
  </si>
  <si>
    <t xml:space="preserve"> (Fisher's Formula)</t>
  </si>
  <si>
    <t xml:space="preserve">  (נוסחת פישר) </t>
  </si>
  <si>
    <t>Durable goods</t>
  </si>
  <si>
    <t>מוצרים בני -קיימה</t>
  </si>
  <si>
    <t>Non-durable goods</t>
  </si>
  <si>
    <t>מוצרים לצריכה שוטפת</t>
  </si>
  <si>
    <t>סך כולל</t>
  </si>
  <si>
    <t>אחר</t>
  </si>
  <si>
    <t>כלי תחבורה</t>
  </si>
  <si>
    <t xml:space="preserve">ריהוט </t>
  </si>
  <si>
    <t>סך הכל</t>
  </si>
  <si>
    <t>כלי בית</t>
  </si>
  <si>
    <t xml:space="preserve">הלבשה </t>
  </si>
  <si>
    <t>מזון,</t>
  </si>
  <si>
    <t xml:space="preserve"> ומוצרי </t>
  </si>
  <si>
    <t>והנעלה</t>
  </si>
  <si>
    <t>משקאות</t>
  </si>
  <si>
    <t>ותרופות</t>
  </si>
  <si>
    <t>Furniture</t>
  </si>
  <si>
    <t>Food</t>
  </si>
  <si>
    <t>and</t>
  </si>
  <si>
    <t xml:space="preserve">Clothing </t>
  </si>
  <si>
    <t>beverages</t>
  </si>
  <si>
    <t xml:space="preserve">Transport </t>
  </si>
  <si>
    <t xml:space="preserve"> electrical </t>
  </si>
  <si>
    <t xml:space="preserve">House-hold </t>
  </si>
  <si>
    <t>Grand</t>
  </si>
  <si>
    <t>Other</t>
  </si>
  <si>
    <t xml:space="preserve"> equipment</t>
  </si>
  <si>
    <t>Total</t>
  </si>
  <si>
    <t xml:space="preserve"> utensils</t>
  </si>
  <si>
    <t>footwear</t>
  </si>
  <si>
    <t xml:space="preserve"> medicines</t>
  </si>
  <si>
    <t xml:space="preserve"> Weight</t>
  </si>
  <si>
    <t xml:space="preserve">I-III </t>
  </si>
  <si>
    <t xml:space="preserve">IV-VI </t>
  </si>
  <si>
    <t xml:space="preserve"> </t>
  </si>
  <si>
    <t>VII-IX</t>
  </si>
  <si>
    <t>X-XII</t>
  </si>
  <si>
    <t>(1) השינוי באחוזים, כל תקופה לעומת קודמתה.</t>
  </si>
  <si>
    <t>יהלומים</t>
  </si>
  <si>
    <t>חומרי אנרגיה</t>
  </si>
  <si>
    <t>Raw materials excluding diamonds and fuels</t>
  </si>
  <si>
    <t>חומרי גלם ללא יהלומים וחומרי אנרגיה</t>
  </si>
  <si>
    <t xml:space="preserve">מתכות </t>
  </si>
  <si>
    <t xml:space="preserve">ברזל </t>
  </si>
  <si>
    <t>מתכות</t>
  </si>
  <si>
    <t xml:space="preserve">גומי </t>
  </si>
  <si>
    <t>כימיקלים</t>
  </si>
  <si>
    <t>עץ ומוצריו</t>
  </si>
  <si>
    <t>בדים וחוטים</t>
  </si>
  <si>
    <t>לחקלאות</t>
  </si>
  <si>
    <t>יקרות</t>
  </si>
  <si>
    <t>ופלדה</t>
  </si>
  <si>
    <t xml:space="preserve"> אל -ברזליות</t>
  </si>
  <si>
    <t>ופלסטיקה</t>
  </si>
  <si>
    <t xml:space="preserve"> נייר</t>
  </si>
  <si>
    <t>ואלקטרוניקה</t>
  </si>
  <si>
    <t xml:space="preserve">Precious </t>
  </si>
  <si>
    <t xml:space="preserve">Iron </t>
  </si>
  <si>
    <t>Non-ferrous</t>
  </si>
  <si>
    <t xml:space="preserve">Rubber </t>
  </si>
  <si>
    <t xml:space="preserve">Wood and </t>
  </si>
  <si>
    <t>Fabrics</t>
  </si>
  <si>
    <t>Diamonds</t>
  </si>
  <si>
    <t xml:space="preserve"> Fuels</t>
  </si>
  <si>
    <t xml:space="preserve"> metals</t>
  </si>
  <si>
    <t>and steel</t>
  </si>
  <si>
    <t>and plastics</t>
  </si>
  <si>
    <t>Chemicals</t>
  </si>
  <si>
    <t>its products</t>
  </si>
  <si>
    <t xml:space="preserve"> and yarn</t>
  </si>
  <si>
    <t xml:space="preserve"> I-III</t>
  </si>
  <si>
    <t>IV-VI</t>
  </si>
  <si>
    <t>מיליוני דולרים</t>
  </si>
  <si>
    <t>Million $</t>
  </si>
  <si>
    <t>%   שינוי</t>
  </si>
  <si>
    <t xml:space="preserve">VI  </t>
  </si>
  <si>
    <t xml:space="preserve">VII </t>
  </si>
  <si>
    <t>VIII</t>
  </si>
  <si>
    <t xml:space="preserve">IX  </t>
  </si>
  <si>
    <t xml:space="preserve">X   </t>
  </si>
  <si>
    <t xml:space="preserve">XI  </t>
  </si>
  <si>
    <t xml:space="preserve">XII </t>
  </si>
  <si>
    <t xml:space="preserve">I   </t>
  </si>
  <si>
    <t xml:space="preserve">II  </t>
  </si>
  <si>
    <t xml:space="preserve">III </t>
  </si>
  <si>
    <t xml:space="preserve">IV  </t>
  </si>
  <si>
    <t xml:space="preserve">V   </t>
  </si>
  <si>
    <t xml:space="preserve">נתוני מגמה </t>
  </si>
  <si>
    <t>ריהוט ומוצרי</t>
  </si>
  <si>
    <t>הלבשה</t>
  </si>
  <si>
    <t xml:space="preserve">מזון </t>
  </si>
  <si>
    <t>תרופות</t>
  </si>
  <si>
    <t>House-</t>
  </si>
  <si>
    <t>Clothing</t>
  </si>
  <si>
    <t>Transport</t>
  </si>
  <si>
    <t xml:space="preserve"> electrical</t>
  </si>
  <si>
    <t>hold</t>
  </si>
  <si>
    <t>equipment</t>
  </si>
  <si>
    <t xml:space="preserve"> footwear</t>
  </si>
  <si>
    <t xml:space="preserve"> Medicines</t>
  </si>
  <si>
    <t>total</t>
  </si>
  <si>
    <t xml:space="preserve"> change</t>
  </si>
  <si>
    <t>Seasonally adjusted data</t>
  </si>
  <si>
    <t>נתונים מנוכי עונתיות</t>
  </si>
  <si>
    <t xml:space="preserve">Trend data </t>
  </si>
  <si>
    <t>I</t>
  </si>
  <si>
    <t>II</t>
  </si>
  <si>
    <t>III</t>
  </si>
  <si>
    <t>IV</t>
  </si>
  <si>
    <t>V</t>
  </si>
  <si>
    <t>VI</t>
  </si>
  <si>
    <t>VII</t>
  </si>
  <si>
    <t>IX</t>
  </si>
  <si>
    <t>X</t>
  </si>
  <si>
    <t>XI</t>
  </si>
  <si>
    <t>XII</t>
  </si>
  <si>
    <t>*</t>
  </si>
  <si>
    <t>צריך לשרשר אחורה - מדגם חדש</t>
  </si>
  <si>
    <t>Old Data</t>
  </si>
  <si>
    <t>רבעון ראשון 2005</t>
  </si>
  <si>
    <t xml:space="preserve">רבעון שני 2005  </t>
  </si>
  <si>
    <t>רבעון שלישי 2005</t>
  </si>
  <si>
    <t>רבעון רביעי 2005</t>
  </si>
  <si>
    <t>רבעון ראשון 2006</t>
  </si>
  <si>
    <t>רבעון שני 2006</t>
  </si>
  <si>
    <t>רבעון שלישי 2006</t>
  </si>
  <si>
    <t>רבעון רביעי 2006</t>
  </si>
  <si>
    <t>רבעון ראשון 2007</t>
  </si>
  <si>
    <t>ומשקאות</t>
  </si>
  <si>
    <t xml:space="preserve"> beverages</t>
  </si>
  <si>
    <t xml:space="preserve"> 1994-2004 Seas </t>
  </si>
  <si>
    <t>רבעון שני 2007</t>
  </si>
  <si>
    <t>רבעון שלישי 2007</t>
  </si>
  <si>
    <t>Table B 1.  -  Imports of Consumer Goods, by Commodity Group</t>
  </si>
  <si>
    <t>חשמל ביתיים</t>
  </si>
  <si>
    <t>רבעון רביעי 2007</t>
  </si>
  <si>
    <t xml:space="preserve"> לוח ב 1.  -  יבוא  מוצרי צריכה, לפי קבוצת סחורות</t>
  </si>
  <si>
    <t xml:space="preserve">Original data </t>
  </si>
  <si>
    <t>נתונים מקוריים</t>
  </si>
  <si>
    <t>רבעון ראשון 2008</t>
  </si>
  <si>
    <t>רבעון שני 2008</t>
  </si>
  <si>
    <t>רבעון שלישי 2008</t>
  </si>
  <si>
    <t>רבעון רביעי 2008</t>
  </si>
  <si>
    <t>רבעון ראשון 2009</t>
  </si>
  <si>
    <t>רבעון שני 2009</t>
  </si>
  <si>
    <t>מקדם מחירים לשנת 2005=100</t>
  </si>
  <si>
    <t>רבעון שלישי 2009</t>
  </si>
  <si>
    <t>בסיס 2005=100</t>
  </si>
  <si>
    <t xml:space="preserve">Table B 2.  -   Imports of Raw Materials, by Commodity Group </t>
  </si>
  <si>
    <t xml:space="preserve"> לוח  ב 2.-  יבוא  חומרי גלם, לפי קבוצת סחורות </t>
  </si>
  <si>
    <t>% change</t>
  </si>
  <si>
    <t>Trend data</t>
  </si>
  <si>
    <t>(1) No seasonal effect was found in these series.</t>
  </si>
  <si>
    <t>(1) בסדרות אלה לא נמצאה השפעה עונתית.</t>
  </si>
  <si>
    <t>(2) Total raw materials less seasonal effect equals the sum of commodity group less returns - see table A 2.</t>
  </si>
  <si>
    <t>(3) השינוי באחוזים, כל תקופה לעומת קודמתה.</t>
  </si>
  <si>
    <t>רבעון רביעי 2009</t>
  </si>
  <si>
    <t>רבעון ראשון 2010</t>
  </si>
  <si>
    <t>רבעון רביעי 2010</t>
  </si>
  <si>
    <t>רבעון שני 2010</t>
  </si>
  <si>
    <t>רבעון שלישי 2010</t>
  </si>
  <si>
    <t>רבעון ראשון 2011</t>
  </si>
  <si>
    <t>רבעון שני 2011</t>
  </si>
  <si>
    <t>רבעון שלישי 2011</t>
  </si>
  <si>
    <t>רבעון רביעי 2011</t>
  </si>
  <si>
    <t xml:space="preserve">משקל </t>
  </si>
  <si>
    <t>Table F. 1  -  Price Indices of Consumer</t>
  </si>
  <si>
    <t>(Fisher's Formula)</t>
  </si>
  <si>
    <t xml:space="preserve">   I</t>
  </si>
  <si>
    <t xml:space="preserve">  II</t>
  </si>
  <si>
    <t xml:space="preserve"> III</t>
  </si>
  <si>
    <t xml:space="preserve"> IV</t>
  </si>
  <si>
    <t xml:space="preserve">   V</t>
  </si>
  <si>
    <t xml:space="preserve"> VII</t>
  </si>
  <si>
    <t xml:space="preserve">  IX</t>
  </si>
  <si>
    <t>רבעון ראשון 2012</t>
  </si>
  <si>
    <t>רבעון שני 2012</t>
  </si>
  <si>
    <t>רבעון שלישי 2012</t>
  </si>
  <si>
    <t>MISROT_BI</t>
  </si>
  <si>
    <t>MISROT_BI_SA</t>
  </si>
  <si>
    <t>משרות סקטור עסקי - לא מנוכה</t>
  </si>
  <si>
    <t>משרות סקטור עסקי - מנוכה</t>
  </si>
  <si>
    <t>מקדם עונתיות</t>
  </si>
  <si>
    <t>ratio</t>
  </si>
  <si>
    <t>מלכ"רים פרטיים</t>
  </si>
  <si>
    <t>משקי בית</t>
  </si>
  <si>
    <t>מגזר ממשלתי</t>
  </si>
  <si>
    <t>חברות לא פיננסיות</t>
  </si>
  <si>
    <t>GENERAL GOVERNMENT</t>
  </si>
  <si>
    <t>NON-FINANCIAL CORPORATIONS</t>
  </si>
  <si>
    <t>Thereof:</t>
  </si>
  <si>
    <t>מזה:</t>
  </si>
  <si>
    <t>חברות ממשלתיות</t>
  </si>
  <si>
    <t>מלכ"רים ציבוריים</t>
  </si>
  <si>
    <t>רשויות מקומיות</t>
  </si>
  <si>
    <t>ממשלה מרכזית, ביטוח לאומי ומוסדות לאומיים</t>
  </si>
  <si>
    <t>קואפרטיבים</t>
  </si>
  <si>
    <t>חברות פרטיות</t>
  </si>
  <si>
    <t>Government corporations</t>
  </si>
  <si>
    <t>PRIVATE NON-PROFIT INSTITUTIONS</t>
  </si>
  <si>
    <t>HOUSE-HOLDS</t>
  </si>
  <si>
    <t>Public  non-profit institutions</t>
  </si>
  <si>
    <t>Local  authorities</t>
  </si>
  <si>
    <t>Cooperatives</t>
  </si>
  <si>
    <t>Private corporation</t>
  </si>
  <si>
    <t>Grand toal</t>
  </si>
  <si>
    <t>I-XII</t>
  </si>
  <si>
    <t>סכום מגזר פיננסי ומגזר לא-פיננסי</t>
  </si>
  <si>
    <t>2011=100</t>
  </si>
  <si>
    <t>Employee jobs (thousands)</t>
  </si>
  <si>
    <t>משרות שכיר (אלפים)</t>
  </si>
  <si>
    <t>R</t>
  </si>
  <si>
    <t>רבעון רביעי 2012</t>
  </si>
  <si>
    <t>תשומות</t>
  </si>
  <si>
    <t>מקדם מחירים לשנת 2011=100</t>
  </si>
  <si>
    <t>רבעון ראשון 2013</t>
  </si>
  <si>
    <t>2010=100</t>
  </si>
  <si>
    <t>רבעון שני 2013</t>
  </si>
  <si>
    <t>רבעון שלישי 2013</t>
  </si>
  <si>
    <r>
      <t xml:space="preserve">מזה: בתי חולים </t>
    </r>
    <r>
      <rPr>
        <vertAlign val="superscript"/>
        <sz val="11"/>
        <rFont val="Arial"/>
        <family val="2"/>
      </rPr>
      <t>(1)</t>
    </r>
  </si>
  <si>
    <r>
      <t xml:space="preserve">Thereof: Hospitals </t>
    </r>
    <r>
      <rPr>
        <vertAlign val="superscript"/>
        <sz val="11"/>
        <rFont val="Arial"/>
        <family val="2"/>
      </rPr>
      <t>(1)</t>
    </r>
  </si>
  <si>
    <t>רבעון רביעי 2013</t>
  </si>
  <si>
    <t>רבעון ראשון 2014</t>
  </si>
  <si>
    <t>רבעון שני 2014</t>
  </si>
  <si>
    <t>רבעון שלישי 2014</t>
  </si>
  <si>
    <t>רבעון רביעי 2014</t>
  </si>
  <si>
    <t>רבעון ראשון 2015</t>
  </si>
  <si>
    <t>רבעון שני 2015</t>
  </si>
  <si>
    <t>רבעון שלישי 2015</t>
  </si>
  <si>
    <t>רבעון רביעי 2015</t>
  </si>
  <si>
    <t>מוסדות ביטוח וקרנות פנסיה</t>
  </si>
  <si>
    <t>מתווכים פיננסיים אחרים</t>
  </si>
  <si>
    <t>מוסדות פיננסים מוניטריים</t>
  </si>
  <si>
    <t xml:space="preserve">Central government, National Insurance Institute and national institutions </t>
  </si>
  <si>
    <t>Insurance corporations and pension funds</t>
  </si>
  <si>
    <t>Financial auxilaries, captive financial institutions and money lenders</t>
  </si>
  <si>
    <t>Other Financial  intermediaries</t>
  </si>
  <si>
    <t>Monetary Financial institutions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</si>
  <si>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</si>
  <si>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</si>
  <si>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</si>
  <si>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</si>
  <si>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</si>
  <si>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</si>
  <si>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</si>
  <si>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</si>
  <si>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</si>
  <si>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</si>
  <si>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</si>
  <si>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</si>
  <si>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New seas factors dec15</t>
  </si>
  <si>
    <t>רבעון ראשון 2016</t>
  </si>
  <si>
    <t>רבעון שני 2016</t>
  </si>
  <si>
    <t xml:space="preserve">חברות פיננסיות </t>
  </si>
  <si>
    <t xml:space="preserve">FINANCIAL CORPORATIONS </t>
  </si>
  <si>
    <t>רבעון שלישי 2016</t>
  </si>
  <si>
    <t xml:space="preserve"> total</t>
  </si>
  <si>
    <t xml:space="preserve">  VI</t>
  </si>
  <si>
    <t>מוצרים בני קיימה</t>
  </si>
  <si>
    <t>רבעון רביעי 2016</t>
  </si>
  <si>
    <t>רבעון ראשון 2017</t>
  </si>
  <si>
    <t>רבעון שני 2017</t>
  </si>
  <si>
    <t>Table F. 2  - Price Indices of Raw Materials Imports, by Commodity Groups</t>
  </si>
  <si>
    <t>רבעון שלישי 2017</t>
  </si>
  <si>
    <t>רבעון רביעי 2017</t>
  </si>
  <si>
    <t xml:space="preserve">מוצרי מזון </t>
  </si>
  <si>
    <t xml:space="preserve">לתעשיית </t>
  </si>
  <si>
    <t xml:space="preserve">לתעשיות </t>
  </si>
  <si>
    <t xml:space="preserve"> גולמיים</t>
  </si>
  <si>
    <t xml:space="preserve"> מכונות </t>
  </si>
  <si>
    <t xml:space="preserve">For </t>
  </si>
  <si>
    <t>Raw</t>
  </si>
  <si>
    <t>machine and</t>
  </si>
  <si>
    <t>food</t>
  </si>
  <si>
    <t>electronics</t>
  </si>
  <si>
    <t>paper</t>
  </si>
  <si>
    <t>products</t>
  </si>
  <si>
    <t>industry</t>
  </si>
  <si>
    <t xml:space="preserve"> industry</t>
  </si>
  <si>
    <t>agriculture</t>
  </si>
  <si>
    <t>Grand total</t>
  </si>
  <si>
    <t xml:space="preserve">משקל   </t>
  </si>
  <si>
    <t>רבעון ראשון 2018</t>
  </si>
  <si>
    <t>רבעון שני 2018</t>
  </si>
  <si>
    <t>מוסדות עזר פיננסי, מוסדות פיננסיים שובים ומלווי כסף</t>
  </si>
  <si>
    <t>רבעון שלישי 2018</t>
  </si>
  <si>
    <t>רבעון רביעי 2018</t>
  </si>
  <si>
    <t>רבעון ראשון 2019</t>
  </si>
  <si>
    <t>רבעון שני 2019</t>
  </si>
  <si>
    <t>רבעון שלישי 2019</t>
  </si>
  <si>
    <t>(1) Percentage of change on previous period.</t>
  </si>
  <si>
    <t>(2) סך כל חומרי הגלם מנוכה מהשפעות עונתיות, שווה לסכום קבוצת  סחורות בניכוי החזרות - ראה לוח  א 2.</t>
  </si>
  <si>
    <t>(3) Percentage of change on previous period.</t>
  </si>
  <si>
    <r>
      <t>Price indices</t>
    </r>
    <r>
      <rPr>
        <vertAlign val="superscript"/>
        <sz val="9"/>
        <rFont val="Arial"/>
        <family val="2"/>
      </rPr>
      <t xml:space="preserve"> (1)</t>
    </r>
  </si>
  <si>
    <r>
      <t xml:space="preserve">מדדי מחירים </t>
    </r>
    <r>
      <rPr>
        <vertAlign val="superscript"/>
        <sz val="9"/>
        <rFont val="Arial"/>
        <family val="2"/>
      </rPr>
      <t>(1)</t>
    </r>
  </si>
  <si>
    <r>
      <t>Percentage of change</t>
    </r>
    <r>
      <rPr>
        <vertAlign val="superscript"/>
        <sz val="9"/>
        <rFont val="Arial"/>
        <family val="2"/>
      </rPr>
      <t xml:space="preserve"> (2)</t>
    </r>
  </si>
  <si>
    <r>
      <t xml:space="preserve">השינוי באחוזים </t>
    </r>
    <r>
      <rPr>
        <vertAlign val="superscript"/>
        <sz val="9"/>
        <rFont val="Arial"/>
        <family val="2"/>
      </rPr>
      <t>(2)</t>
    </r>
  </si>
  <si>
    <t>(1) Price indices are calculated in US$.</t>
  </si>
  <si>
    <t>(1) מדדי המחירים מחושבים בדולרים של ארצות הברית.</t>
  </si>
  <si>
    <t>(2) Percentage of change on previous period.</t>
  </si>
  <si>
    <t>(2) השינוי באחוזים, כל תקופה לעומת קודמתה.</t>
  </si>
  <si>
    <t>רבעון רביעי 2019</t>
  </si>
  <si>
    <r>
      <t>השינוי באחוזים</t>
    </r>
    <r>
      <rPr>
        <vertAlign val="superscript"/>
        <sz val="9"/>
        <rFont val="Arial"/>
        <family val="2"/>
      </rPr>
      <t>(2)</t>
    </r>
  </si>
  <si>
    <t>רבעון ראשון 2020</t>
  </si>
  <si>
    <t xml:space="preserve">לוח  ו.2-  מדדי מחירים של יבוא חומרי גלם, לפי קבוצות סחורות </t>
  </si>
  <si>
    <t>(נוסחת פישר)</t>
  </si>
  <si>
    <t xml:space="preserve"> לוח ו. 1 -  מדדי מחירים של יבוא  </t>
  </si>
  <si>
    <t>רבעון שני 2020</t>
  </si>
  <si>
    <r>
      <t>יהלומים</t>
    </r>
    <r>
      <rPr>
        <vertAlign val="superscript"/>
        <sz val="8.5"/>
        <rFont val="Arial"/>
        <family val="2"/>
      </rPr>
      <t>(1)</t>
    </r>
  </si>
  <si>
    <r>
      <t>חומרי אנרגיה</t>
    </r>
    <r>
      <rPr>
        <vertAlign val="superscript"/>
        <sz val="8.5"/>
        <rFont val="Arial"/>
        <family val="2"/>
      </rPr>
      <t>(1)</t>
    </r>
  </si>
  <si>
    <r>
      <t>סך כולל</t>
    </r>
    <r>
      <rPr>
        <vertAlign val="superscript"/>
        <sz val="8.5"/>
        <rFont val="Arial"/>
        <family val="2"/>
      </rPr>
      <t>(1)</t>
    </r>
  </si>
  <si>
    <t>מתכות יקרות</t>
  </si>
  <si>
    <t>ברזל ופלדה</t>
  </si>
  <si>
    <t>מתכות אל</t>
  </si>
  <si>
    <t>גומי</t>
  </si>
  <si>
    <t>מוצרי מזון</t>
  </si>
  <si>
    <t>לתעשיות</t>
  </si>
  <si>
    <t>ברזליות</t>
  </si>
  <si>
    <t>גולמיים</t>
  </si>
  <si>
    <t xml:space="preserve"> מכונות</t>
  </si>
  <si>
    <t>For machine</t>
  </si>
  <si>
    <t>Precious</t>
  </si>
  <si>
    <t>Iron and</t>
  </si>
  <si>
    <t>Rubber and</t>
  </si>
  <si>
    <t>Wood and</t>
  </si>
  <si>
    <t xml:space="preserve"> Raw food</t>
  </si>
  <si>
    <t xml:space="preserve"> and electronics</t>
  </si>
  <si>
    <t>For paper</t>
  </si>
  <si>
    <t>For</t>
  </si>
  <si>
    <r>
      <t>Diamonds</t>
    </r>
    <r>
      <rPr>
        <vertAlign val="superscript"/>
        <sz val="8.5"/>
        <rFont val="Arial"/>
        <family val="2"/>
      </rPr>
      <t>(1)</t>
    </r>
  </si>
  <si>
    <r>
      <t>Fuels</t>
    </r>
    <r>
      <rPr>
        <vertAlign val="superscript"/>
        <sz val="8.5"/>
        <rFont val="Arial"/>
        <family val="2"/>
      </rPr>
      <t>(1)</t>
    </r>
  </si>
  <si>
    <t xml:space="preserve"> steel</t>
  </si>
  <si>
    <t xml:space="preserve"> plastics</t>
  </si>
  <si>
    <t xml:space="preserve"> its products</t>
  </si>
  <si>
    <t xml:space="preserve"> products</t>
  </si>
  <si>
    <t xml:space="preserve"> manufacturing</t>
  </si>
  <si>
    <t xml:space="preserve"> agriculture</t>
  </si>
  <si>
    <r>
      <t xml:space="preserve"> total</t>
    </r>
    <r>
      <rPr>
        <vertAlign val="superscript"/>
        <sz val="8.5"/>
        <rFont val="Arial"/>
        <family val="2"/>
      </rPr>
      <t>(1)</t>
    </r>
  </si>
  <si>
    <t>רבעון שלישי 2020</t>
  </si>
  <si>
    <t>רבעון רביעי 2020</t>
  </si>
  <si>
    <t>רבעון ראשון 2021</t>
  </si>
  <si>
    <t xml:space="preserve">  XI</t>
  </si>
  <si>
    <t>רבעון שני 2021</t>
  </si>
  <si>
    <t>רבעון שלישי 2021</t>
  </si>
  <si>
    <t>רבעון רביעי 2021</t>
  </si>
  <si>
    <t>רבעון ראשון 2022</t>
  </si>
  <si>
    <t xml:space="preserve">   X</t>
  </si>
  <si>
    <t>רבעון שני 2022</t>
  </si>
  <si>
    <t>רבעו שלישי 2022</t>
  </si>
  <si>
    <t>רבעון רביעי 2022</t>
  </si>
  <si>
    <t xml:space="preserve"> 2023</t>
  </si>
  <si>
    <t>TABLE 6.  EMPLOYEE JOBS AND AVERAGE WAGES PER EMPLOYEE JOB, BY SECTOR AND SUB-SECTOR</t>
  </si>
  <si>
    <t>לוח 6.  משרות שכיר ושכר ממוצע למשרת שכיר, לפי מגזר ותת-מגזר</t>
  </si>
  <si>
    <t>רבעון ראשון 2023</t>
  </si>
  <si>
    <t>רבעון שני 2023</t>
  </si>
  <si>
    <t>רבעון שלישי 2023</t>
  </si>
  <si>
    <t>2023</t>
  </si>
  <si>
    <r>
      <t xml:space="preserve">Seasonally adjusted data </t>
    </r>
    <r>
      <rPr>
        <b/>
        <vertAlign val="superscript"/>
        <sz val="9"/>
        <rFont val="Arial"/>
        <family val="2"/>
      </rPr>
      <t>(2)</t>
    </r>
  </si>
  <si>
    <r>
      <t xml:space="preserve">נתונים מנוכי עונתיות </t>
    </r>
    <r>
      <rPr>
        <b/>
        <vertAlign val="superscript"/>
        <sz val="9"/>
        <rFont val="Arial"/>
        <family val="2"/>
      </rPr>
      <t>(2)</t>
    </r>
  </si>
  <si>
    <r>
      <t xml:space="preserve">Trend data - Percentage of change </t>
    </r>
    <r>
      <rPr>
        <b/>
        <vertAlign val="superscript"/>
        <sz val="9"/>
        <rFont val="Arial"/>
        <family val="2"/>
      </rPr>
      <t>(3)</t>
    </r>
  </si>
  <si>
    <r>
      <t xml:space="preserve">נתוני מגמה - אחוז השינוי </t>
    </r>
    <r>
      <rPr>
        <b/>
        <vertAlign val="superscript"/>
        <sz val="9"/>
        <rFont val="Arial"/>
        <family val="2"/>
      </rPr>
      <t>(3)</t>
    </r>
  </si>
  <si>
    <t>2020=100</t>
  </si>
  <si>
    <r>
      <t xml:space="preserve">נתוני מגמה - אחוז השינוי </t>
    </r>
    <r>
      <rPr>
        <b/>
        <vertAlign val="superscript"/>
        <sz val="9"/>
        <rFont val="Arial"/>
        <family val="2"/>
      </rPr>
      <t>(1)</t>
    </r>
  </si>
  <si>
    <t>רבעון רביעי 2023</t>
  </si>
  <si>
    <r>
      <t xml:space="preserve">Trend data - Percentage of change </t>
    </r>
    <r>
      <rPr>
        <b/>
        <vertAlign val="superscript"/>
        <sz val="8.5"/>
        <rFont val="Arial"/>
        <family val="2"/>
      </rPr>
      <t>(1)</t>
    </r>
  </si>
  <si>
    <t xml:space="preserve"> Weight 2023</t>
  </si>
  <si>
    <t xml:space="preserve"> 2024</t>
  </si>
  <si>
    <t>רבעון ראשון 2024</t>
  </si>
  <si>
    <t>Average wages per emloyee job at current prices (NIS)</t>
  </si>
  <si>
    <t>שכר ממוצע למשרת שכיר במחירים שוטפים (ש"ח)</t>
  </si>
  <si>
    <t>(1) Government and non-profit institutions hospitals.</t>
  </si>
  <si>
    <t>(1) בתי חולים ממשלתיים ובתי חולים של מוסדות מלכ"ר</t>
  </si>
  <si>
    <t xml:space="preserve">I - VII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</si>
</sst>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3" formatCode="_ * #,##0.00_ ;_ * \-#,##0.00_ ;_ * &quot;-&quot;??_ ;_ @_ "/>
    <numFmt numFmtId="164" formatCode="_ * #,##0.0_ ;_ * \-#,##0.0_ ;_ * &quot;-&quot;??_ ;_ @_ "/>
    <numFmt numFmtId="165" formatCode="0.0"/>
    <numFmt numFmtId="166" formatCode="#,##0.0_)"/>
    <numFmt numFmtId="167" formatCode="#,##0.0"/>
    <numFmt numFmtId="168" formatCode="General_)"/>
    <numFmt numFmtId="169" formatCode="###0"/>
    <numFmt numFmtId="170" formatCode="0.0_)"/>
    <numFmt numFmtId="171" formatCode="0.00000"/>
    <numFmt numFmtId="172" formatCode="B1mmm\-yy"/>
    <numFmt numFmtId="173" formatCode="0.000"/>
    <numFmt numFmtId="174" formatCode="#.00"/>
    <numFmt numFmtId="175" formatCode="#."/>
  </numFmts>
  <fonts count="90">
    <font>
      <sz val="10"/>
      <name val="Arial"/>
      <charset val="177"/>
    </font>
    <font>
      <sz val="10"/>
      <name val="Arial"/>
      <family val="2"/>
    </font>
    <font>
      <b/>
      <sz val="12"/>
      <color indexed="8"/>
      <name val="Courier"/>
      <family val="3"/>
      <charset val="177"/>
    </font>
    <font>
      <b/>
      <sz val="10"/>
      <name val="David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  <charset val="177"/>
    </font>
    <font>
      <sz val="9"/>
      <name val="Arial"/>
      <family val="2"/>
    </font>
    <font>
      <b/>
      <sz val="10"/>
      <name val="Arial"/>
      <family val="2"/>
    </font>
    <font>
      <sz val="9"/>
      <name val="MS Serif"/>
      <family val="1"/>
      <charset val="177"/>
    </font>
    <font>
      <sz val="8.5"/>
      <name val="MS Serif"/>
      <family val="1"/>
      <charset val="177"/>
    </font>
    <font>
      <b/>
      <sz val="8.5"/>
      <name val="MS Serif"/>
      <family val="1"/>
      <charset val="177"/>
    </font>
    <font>
      <sz val="8"/>
      <name val="Arial"/>
      <family val="2"/>
    </font>
    <font>
      <sz val="11"/>
      <name val="Arial"/>
      <family val="2"/>
    </font>
    <font>
      <u/>
      <sz val="12"/>
      <color indexed="12"/>
      <name val="David"/>
      <family val="2"/>
      <charset val="177"/>
    </font>
    <font>
      <b/>
      <sz val="9"/>
      <name val="Arial"/>
      <family val="2"/>
    </font>
    <font>
      <sz val="10"/>
      <name val="Arial"/>
      <family val="2"/>
    </font>
    <font>
      <sz val="8.5"/>
      <name val="Arial"/>
      <family val="2"/>
    </font>
    <font>
      <sz val="8.5"/>
      <color indexed="12"/>
      <name val="Arial"/>
      <family val="2"/>
    </font>
    <font>
      <b/>
      <sz val="8.5"/>
      <name val="Arial"/>
      <family val="2"/>
    </font>
    <font>
      <sz val="8"/>
      <color indexed="12"/>
      <name val="Arial"/>
      <family val="2"/>
    </font>
    <font>
      <sz val="12"/>
      <name val="David"/>
      <family val="2"/>
      <charset val="177"/>
    </font>
    <font>
      <u/>
      <sz val="10"/>
      <color indexed="10"/>
      <name val="Arial"/>
      <family val="2"/>
    </font>
    <font>
      <b/>
      <sz val="10"/>
      <name val="Times New Roman"/>
      <family val="1"/>
    </font>
    <font>
      <sz val="10"/>
      <name val="Arial"/>
      <family val="2"/>
    </font>
    <font>
      <sz val="1"/>
      <color indexed="8"/>
      <name val="Courier"/>
      <family val="3"/>
      <charset val="177"/>
    </font>
    <font>
      <b/>
      <sz val="1"/>
      <color indexed="8"/>
      <name val="Courier"/>
      <family val="3"/>
      <charset val="177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vertAlign val="superscript"/>
      <sz val="9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1"/>
      <color indexed="8"/>
      <name val="Arial"/>
      <family val="2"/>
    </font>
    <font>
      <b/>
      <sz val="11"/>
      <name val="Arial"/>
      <family val="2"/>
    </font>
    <font>
      <sz val="11"/>
      <color indexed="8"/>
      <name val="Arial"/>
      <family val="2"/>
    </font>
    <font>
      <vertAlign val="superscript"/>
      <sz val="11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</font>
    <font>
      <sz val="12"/>
      <name val="David"/>
      <family val="2"/>
    </font>
    <font>
      <sz val="12"/>
      <name val="Courier"/>
      <charset val="177"/>
    </font>
    <font>
      <sz val="1"/>
      <color indexed="8"/>
      <name val="Courier"/>
      <charset val="177"/>
    </font>
    <font>
      <b/>
      <sz val="1"/>
      <color indexed="8"/>
      <name val="Courier"/>
      <charset val="177"/>
    </font>
    <font>
      <sz val="12"/>
      <name val="MS Serif"/>
      <charset val="177"/>
    </font>
    <font>
      <b/>
      <i/>
      <sz val="11"/>
      <name val="Arial"/>
      <family val="2"/>
    </font>
    <font>
      <b/>
      <sz val="15"/>
      <color indexed="56"/>
      <name val="Arial"/>
      <family val="2"/>
      <charset val="177"/>
    </font>
    <font>
      <b/>
      <sz val="13"/>
      <color indexed="56"/>
      <name val="Arial"/>
      <family val="2"/>
      <charset val="177"/>
    </font>
    <font>
      <b/>
      <sz val="11"/>
      <color indexed="56"/>
      <name val="Arial"/>
      <family val="2"/>
      <charset val="177"/>
    </font>
    <font>
      <b/>
      <sz val="18"/>
      <color indexed="56"/>
      <name val="Times New Roman"/>
      <family val="2"/>
      <charset val="177"/>
    </font>
    <font>
      <sz val="12"/>
      <color indexed="8"/>
      <name val="Arial"/>
      <family val="2"/>
      <charset val="177"/>
    </font>
    <font>
      <sz val="12"/>
      <color indexed="9"/>
      <name val="Arial"/>
      <family val="2"/>
      <charset val="177"/>
    </font>
    <font>
      <sz val="12"/>
      <color indexed="20"/>
      <name val="Arial"/>
      <family val="2"/>
      <charset val="177"/>
    </font>
    <font>
      <b/>
      <sz val="12"/>
      <color indexed="52"/>
      <name val="Arial"/>
      <family val="2"/>
      <charset val="177"/>
    </font>
    <font>
      <b/>
      <sz val="12"/>
      <color indexed="9"/>
      <name val="Arial"/>
      <family val="2"/>
      <charset val="177"/>
    </font>
    <font>
      <i/>
      <sz val="12"/>
      <color indexed="23"/>
      <name val="Arial"/>
      <family val="2"/>
      <charset val="177"/>
    </font>
    <font>
      <sz val="12"/>
      <color indexed="17"/>
      <name val="Arial"/>
      <family val="2"/>
      <charset val="177"/>
    </font>
    <font>
      <sz val="12"/>
      <color indexed="62"/>
      <name val="Arial"/>
      <family val="2"/>
      <charset val="177"/>
    </font>
    <font>
      <sz val="12"/>
      <color indexed="52"/>
      <name val="Arial"/>
      <family val="2"/>
      <charset val="177"/>
    </font>
    <font>
      <sz val="12"/>
      <color indexed="60"/>
      <name val="Arial"/>
      <family val="2"/>
      <charset val="177"/>
    </font>
    <font>
      <b/>
      <sz val="12"/>
      <color indexed="63"/>
      <name val="Arial"/>
      <family val="2"/>
      <charset val="177"/>
    </font>
    <font>
      <b/>
      <sz val="12"/>
      <color indexed="8"/>
      <name val="Arial"/>
      <family val="2"/>
      <charset val="177"/>
    </font>
    <font>
      <sz val="12"/>
      <color indexed="10"/>
      <name val="Arial"/>
      <family val="2"/>
      <charset val="177"/>
    </font>
    <font>
      <vertAlign val="superscript"/>
      <sz val="8.5"/>
      <name val="Arial"/>
      <family val="2"/>
    </font>
    <font>
      <sz val="9"/>
      <color indexed="12"/>
      <name val="Arial"/>
      <family val="2"/>
    </font>
    <font>
      <sz val="10"/>
      <name val="Arial"/>
      <family val="2"/>
    </font>
    <font>
      <sz val="12"/>
      <name val="MS Serif"/>
      <family val="1"/>
      <charset val="177"/>
    </font>
    <font>
      <sz val="10"/>
      <name val="Arial"/>
      <family val="2"/>
    </font>
    <font>
      <sz val="12"/>
      <name val="David"/>
      <family val="2"/>
    </font>
    <font>
      <sz val="10"/>
      <name val="Arial"/>
      <family val="2"/>
    </font>
    <font>
      <b/>
      <vertAlign val="superscript"/>
      <sz val="9"/>
      <name val="Arial"/>
      <family val="2"/>
    </font>
    <font>
      <b/>
      <vertAlign val="superscript"/>
      <sz val="8.5"/>
      <name val="Arial"/>
      <family val="2"/>
    </font>
    <font>
      <sz val="9"/>
      <name val="MS Serif"/>
      <family val="1"/>
    </font>
    <font>
      <b/>
      <sz val="8"/>
      <name val="Arial"/>
      <family val="2"/>
    </font>
    <font>
      <sz val="11"/>
      <color theme="1"/>
      <name val="Arial"/>
      <family val="2"/>
      <charset val="177"/>
      <scheme val="minor"/>
    </font>
    <font>
      <sz val="11"/>
      <color theme="0"/>
      <name val="Arial"/>
      <family val="2"/>
      <charset val="177"/>
      <scheme val="minor"/>
    </font>
    <font>
      <sz val="11"/>
      <color rgb="FF9C0006"/>
      <name val="Arial"/>
      <family val="2"/>
      <charset val="177"/>
      <scheme val="minor"/>
    </font>
    <font>
      <b/>
      <sz val="11"/>
      <color rgb="FFFA7D00"/>
      <name val="Arial"/>
      <family val="2"/>
      <charset val="177"/>
      <scheme val="minor"/>
    </font>
    <font>
      <b/>
      <sz val="11"/>
      <color theme="0"/>
      <name val="Arial"/>
      <family val="2"/>
      <charset val="177"/>
      <scheme val="minor"/>
    </font>
    <font>
      <i/>
      <sz val="11"/>
      <color rgb="FF7F7F7F"/>
      <name val="Arial"/>
      <family val="2"/>
      <charset val="177"/>
      <scheme val="minor"/>
    </font>
    <font>
      <sz val="11"/>
      <color rgb="FF006100"/>
      <name val="Arial"/>
      <family val="2"/>
      <charset val="177"/>
      <scheme val="minor"/>
    </font>
    <font>
      <b/>
      <sz val="15"/>
      <color theme="3"/>
      <name val="Arial"/>
      <family val="2"/>
      <charset val="177"/>
      <scheme val="minor"/>
    </font>
    <font>
      <b/>
      <sz val="13"/>
      <color theme="3"/>
      <name val="Arial"/>
      <family val="2"/>
      <charset val="177"/>
      <scheme val="minor"/>
    </font>
    <font>
      <b/>
      <sz val="11"/>
      <color theme="3"/>
      <name val="Arial"/>
      <family val="2"/>
      <charset val="177"/>
      <scheme val="minor"/>
    </font>
    <font>
      <sz val="11"/>
      <color rgb="FF3F3F76"/>
      <name val="Arial"/>
      <family val="2"/>
      <charset val="177"/>
      <scheme val="minor"/>
    </font>
    <font>
      <sz val="11"/>
      <color rgb="FFFA7D00"/>
      <name val="Arial"/>
      <family val="2"/>
      <charset val="177"/>
      <scheme val="minor"/>
    </font>
    <font>
      <sz val="11"/>
      <color rgb="FF9C6500"/>
      <name val="Arial"/>
      <family val="2"/>
      <charset val="177"/>
      <scheme val="minor"/>
    </font>
    <font>
      <sz val="12"/>
      <color theme="1"/>
      <name val="Arial"/>
      <family val="2"/>
      <charset val="177"/>
    </font>
    <font>
      <b/>
      <sz val="11"/>
      <color rgb="FF3F3F3F"/>
      <name val="Arial"/>
      <family val="2"/>
      <charset val="177"/>
      <scheme val="minor"/>
    </font>
    <font>
      <b/>
      <sz val="18"/>
      <color theme="3"/>
      <name val="Times New Roman"/>
      <family val="2"/>
      <charset val="177"/>
      <scheme val="major"/>
    </font>
    <font>
      <b/>
      <sz val="11"/>
      <color theme="1"/>
      <name val="Arial"/>
      <family val="2"/>
      <charset val="177"/>
      <scheme val="minor"/>
    </font>
    <font>
      <sz val="11"/>
      <color rgb="FFFF0000"/>
      <name val="Arial"/>
      <family val="2"/>
      <charset val="177"/>
      <scheme val="minor"/>
    </font>
    <font>
      <sz val="12"/>
      <color indexed="8"/>
      <name val="Arial"/>
    </font>
  </fonts>
  <fills count="6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55">
    <xf numFmtId="0" fontId="0" fillId="0" borderId="0"/>
    <xf numFmtId="0" fontId="47" fillId="2" borderId="0" applyNumberFormat="0" applyBorder="0" applyAlignment="0" applyProtection="0"/>
    <xf numFmtId="0" fontId="71" fillId="31" borderId="0" applyNumberFormat="0" applyBorder="0" applyAlignment="0" applyProtection="0"/>
    <xf numFmtId="0" fontId="47" fillId="3" borderId="0" applyNumberFormat="0" applyBorder="0" applyAlignment="0" applyProtection="0"/>
    <xf numFmtId="0" fontId="71" fillId="32" borderId="0" applyNumberFormat="0" applyBorder="0" applyAlignment="0" applyProtection="0"/>
    <xf numFmtId="0" fontId="47" fillId="4" borderId="0" applyNumberFormat="0" applyBorder="0" applyAlignment="0" applyProtection="0"/>
    <xf numFmtId="0" fontId="71" fillId="33" borderId="0" applyNumberFormat="0" applyBorder="0" applyAlignment="0" applyProtection="0"/>
    <xf numFmtId="0" fontId="47" fillId="5" borderId="0" applyNumberFormat="0" applyBorder="0" applyAlignment="0" applyProtection="0"/>
    <xf numFmtId="0" fontId="71" fillId="34" borderId="0" applyNumberFormat="0" applyBorder="0" applyAlignment="0" applyProtection="0"/>
    <xf numFmtId="0" fontId="47" fillId="6" borderId="0" applyNumberFormat="0" applyBorder="0" applyAlignment="0" applyProtection="0"/>
    <xf numFmtId="0" fontId="71" fillId="35" borderId="0" applyNumberFormat="0" applyBorder="0" applyAlignment="0" applyProtection="0"/>
    <xf numFmtId="0" fontId="47" fillId="7" borderId="0" applyNumberFormat="0" applyBorder="0" applyAlignment="0" applyProtection="0"/>
    <xf numFmtId="0" fontId="71" fillId="36" borderId="0" applyNumberFormat="0" applyBorder="0" applyAlignment="0" applyProtection="0"/>
    <xf numFmtId="0" fontId="71" fillId="31" borderId="0" applyNumberFormat="0" applyBorder="0" applyAlignment="0" applyProtection="0"/>
    <xf numFmtId="0" fontId="71" fillId="32" borderId="0" applyNumberFormat="0" applyBorder="0" applyAlignment="0" applyProtection="0"/>
    <xf numFmtId="0" fontId="71" fillId="33" borderId="0" applyNumberFormat="0" applyBorder="0" applyAlignment="0" applyProtection="0"/>
    <xf numFmtId="0" fontId="71" fillId="34" borderId="0" applyNumberFormat="0" applyBorder="0" applyAlignment="0" applyProtection="0"/>
    <xf numFmtId="0" fontId="71" fillId="35" borderId="0" applyNumberFormat="0" applyBorder="0" applyAlignment="0" applyProtection="0"/>
    <xf numFmtId="0" fontId="71" fillId="36" borderId="0" applyNumberFormat="0" applyBorder="0" applyAlignment="0" applyProtection="0"/>
    <xf numFmtId="0" fontId="47" fillId="8" borderId="0" applyNumberFormat="0" applyBorder="0" applyAlignment="0" applyProtection="0"/>
    <xf numFmtId="0" fontId="71" fillId="37" borderId="0" applyNumberFormat="0" applyBorder="0" applyAlignment="0" applyProtection="0"/>
    <xf numFmtId="0" fontId="47" fillId="9" borderId="0" applyNumberFormat="0" applyBorder="0" applyAlignment="0" applyProtection="0"/>
    <xf numFmtId="0" fontId="71" fillId="38" borderId="0" applyNumberFormat="0" applyBorder="0" applyAlignment="0" applyProtection="0"/>
    <xf numFmtId="0" fontId="47" fillId="11" borderId="0" applyNumberFormat="0" applyBorder="0" applyAlignment="0" applyProtection="0"/>
    <xf numFmtId="0" fontId="71" fillId="39" borderId="0" applyNumberFormat="0" applyBorder="0" applyAlignment="0" applyProtection="0"/>
    <xf numFmtId="0" fontId="47" fillId="5" borderId="0" applyNumberFormat="0" applyBorder="0" applyAlignment="0" applyProtection="0"/>
    <xf numFmtId="0" fontId="71" fillId="40" borderId="0" applyNumberFormat="0" applyBorder="0" applyAlignment="0" applyProtection="0"/>
    <xf numFmtId="0" fontId="47" fillId="8" borderId="0" applyNumberFormat="0" applyBorder="0" applyAlignment="0" applyProtection="0"/>
    <xf numFmtId="0" fontId="71" fillId="41" borderId="0" applyNumberFormat="0" applyBorder="0" applyAlignment="0" applyProtection="0"/>
    <xf numFmtId="0" fontId="47" fillId="12" borderId="0" applyNumberFormat="0" applyBorder="0" applyAlignment="0" applyProtection="0"/>
    <xf numFmtId="0" fontId="71" fillId="42" borderId="0" applyNumberFormat="0" applyBorder="0" applyAlignment="0" applyProtection="0"/>
    <xf numFmtId="0" fontId="71" fillId="37" borderId="0" applyNumberFormat="0" applyBorder="0" applyAlignment="0" applyProtection="0"/>
    <xf numFmtId="0" fontId="71" fillId="38" borderId="0" applyNumberFormat="0" applyBorder="0" applyAlignment="0" applyProtection="0"/>
    <xf numFmtId="0" fontId="71" fillId="39" borderId="0" applyNumberFormat="0" applyBorder="0" applyAlignment="0" applyProtection="0"/>
    <xf numFmtId="0" fontId="71" fillId="40" borderId="0" applyNumberFormat="0" applyBorder="0" applyAlignment="0" applyProtection="0"/>
    <xf numFmtId="0" fontId="71" fillId="41" borderId="0" applyNumberFormat="0" applyBorder="0" applyAlignment="0" applyProtection="0"/>
    <xf numFmtId="0" fontId="71" fillId="42" borderId="0" applyNumberFormat="0" applyBorder="0" applyAlignment="0" applyProtection="0"/>
    <xf numFmtId="0" fontId="48" fillId="14" borderId="0" applyNumberFormat="0" applyBorder="0" applyAlignment="0" applyProtection="0"/>
    <xf numFmtId="0" fontId="72" fillId="43" borderId="0" applyNumberFormat="0" applyBorder="0" applyAlignment="0" applyProtection="0"/>
    <xf numFmtId="0" fontId="48" fillId="9" borderId="0" applyNumberFormat="0" applyBorder="0" applyAlignment="0" applyProtection="0"/>
    <xf numFmtId="0" fontId="72" fillId="44" borderId="0" applyNumberFormat="0" applyBorder="0" applyAlignment="0" applyProtection="0"/>
    <xf numFmtId="0" fontId="48" fillId="11" borderId="0" applyNumberFormat="0" applyBorder="0" applyAlignment="0" applyProtection="0"/>
    <xf numFmtId="0" fontId="72" fillId="45" borderId="0" applyNumberFormat="0" applyBorder="0" applyAlignment="0" applyProtection="0"/>
    <xf numFmtId="0" fontId="48" fillId="15" borderId="0" applyNumberFormat="0" applyBorder="0" applyAlignment="0" applyProtection="0"/>
    <xf numFmtId="0" fontId="72" fillId="46" borderId="0" applyNumberFormat="0" applyBorder="0" applyAlignment="0" applyProtection="0"/>
    <xf numFmtId="0" fontId="48" fillId="16" borderId="0" applyNumberFormat="0" applyBorder="0" applyAlignment="0" applyProtection="0"/>
    <xf numFmtId="0" fontId="72" fillId="47" borderId="0" applyNumberFormat="0" applyBorder="0" applyAlignment="0" applyProtection="0"/>
    <xf numFmtId="0" fontId="48" fillId="17" borderId="0" applyNumberFormat="0" applyBorder="0" applyAlignment="0" applyProtection="0"/>
    <xf numFmtId="0" fontId="72" fillId="48" borderId="0" applyNumberFormat="0" applyBorder="0" applyAlignment="0" applyProtection="0"/>
    <xf numFmtId="0" fontId="72" fillId="43" borderId="0" applyNumberFormat="0" applyBorder="0" applyAlignment="0" applyProtection="0"/>
    <xf numFmtId="0" fontId="72" fillId="44" borderId="0" applyNumberFormat="0" applyBorder="0" applyAlignment="0" applyProtection="0"/>
    <xf numFmtId="0" fontId="72" fillId="45" borderId="0" applyNumberFormat="0" applyBorder="0" applyAlignment="0" applyProtection="0"/>
    <xf numFmtId="0" fontId="72" fillId="46" borderId="0" applyNumberFormat="0" applyBorder="0" applyAlignment="0" applyProtection="0"/>
    <xf numFmtId="0" fontId="72" fillId="47" borderId="0" applyNumberFormat="0" applyBorder="0" applyAlignment="0" applyProtection="0"/>
    <xf numFmtId="0" fontId="72" fillId="48" borderId="0" applyNumberFormat="0" applyBorder="0" applyAlignment="0" applyProtection="0"/>
    <xf numFmtId="0" fontId="48" fillId="19" borderId="0" applyNumberFormat="0" applyBorder="0" applyAlignment="0" applyProtection="0"/>
    <xf numFmtId="0" fontId="72" fillId="49" borderId="0" applyNumberFormat="0" applyBorder="0" applyAlignment="0" applyProtection="0"/>
    <xf numFmtId="0" fontId="48" fillId="20" borderId="0" applyNumberFormat="0" applyBorder="0" applyAlignment="0" applyProtection="0"/>
    <xf numFmtId="0" fontId="72" fillId="50" borderId="0" applyNumberFormat="0" applyBorder="0" applyAlignment="0" applyProtection="0"/>
    <xf numFmtId="0" fontId="48" fillId="21" borderId="0" applyNumberFormat="0" applyBorder="0" applyAlignment="0" applyProtection="0"/>
    <xf numFmtId="0" fontId="72" fillId="51" borderId="0" applyNumberFormat="0" applyBorder="0" applyAlignment="0" applyProtection="0"/>
    <xf numFmtId="0" fontId="48" fillId="15" borderId="0" applyNumberFormat="0" applyBorder="0" applyAlignment="0" applyProtection="0"/>
    <xf numFmtId="0" fontId="72" fillId="52" borderId="0" applyNumberFormat="0" applyBorder="0" applyAlignment="0" applyProtection="0"/>
    <xf numFmtId="0" fontId="48" fillId="16" borderId="0" applyNumberFormat="0" applyBorder="0" applyAlignment="0" applyProtection="0"/>
    <xf numFmtId="0" fontId="72" fillId="53" borderId="0" applyNumberFormat="0" applyBorder="0" applyAlignment="0" applyProtection="0"/>
    <xf numFmtId="0" fontId="48" fillId="18" borderId="0" applyNumberFormat="0" applyBorder="0" applyAlignment="0" applyProtection="0"/>
    <xf numFmtId="0" fontId="72" fillId="54" borderId="0" applyNumberFormat="0" applyBorder="0" applyAlignment="0" applyProtection="0"/>
    <xf numFmtId="0" fontId="49" fillId="3" borderId="0" applyNumberFormat="0" applyBorder="0" applyAlignment="0" applyProtection="0"/>
    <xf numFmtId="0" fontId="73" fillId="55" borderId="0" applyNumberFormat="0" applyBorder="0" applyAlignment="0" applyProtection="0"/>
    <xf numFmtId="0" fontId="50" fillId="22" borderId="1" applyNumberFormat="0" applyAlignment="0" applyProtection="0"/>
    <xf numFmtId="0" fontId="74" fillId="56" borderId="36" applyNumberFormat="0" applyAlignment="0" applyProtection="0"/>
    <xf numFmtId="0" fontId="51" fillId="23" borderId="2" applyNumberFormat="0" applyAlignment="0" applyProtection="0"/>
    <xf numFmtId="0" fontId="75" fillId="57" borderId="37" applyNumberFormat="0" applyAlignment="0" applyProtection="0"/>
    <xf numFmtId="43" fontId="1" fillId="0" borderId="0" applyFont="0" applyFill="0" applyBorder="0" applyAlignment="0" applyProtection="0"/>
    <xf numFmtId="0" fontId="24" fillId="0" borderId="0">
      <protection locked="0"/>
    </xf>
    <xf numFmtId="0" fontId="39" fillId="0" borderId="0">
      <protection locked="0"/>
    </xf>
    <xf numFmtId="0" fontId="52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174" fontId="24" fillId="0" borderId="0">
      <protection locked="0"/>
    </xf>
    <xf numFmtId="174" fontId="39" fillId="0" borderId="0">
      <protection locked="0"/>
    </xf>
    <xf numFmtId="0" fontId="53" fillId="4" borderId="0" applyNumberFormat="0" applyBorder="0" applyAlignment="0" applyProtection="0"/>
    <xf numFmtId="0" fontId="77" fillId="58" borderId="0" applyNumberFormat="0" applyBorder="0" applyAlignment="0" applyProtection="0"/>
    <xf numFmtId="0" fontId="43" fillId="0" borderId="3" applyNumberFormat="0" applyFill="0" applyAlignment="0" applyProtection="0"/>
    <xf numFmtId="0" fontId="78" fillId="0" borderId="38" applyNumberFormat="0" applyFill="0" applyAlignment="0" applyProtection="0"/>
    <xf numFmtId="0" fontId="44" fillId="0" borderId="4" applyNumberFormat="0" applyFill="0" applyAlignment="0" applyProtection="0"/>
    <xf numFmtId="0" fontId="79" fillId="0" borderId="39" applyNumberFormat="0" applyFill="0" applyAlignment="0" applyProtection="0"/>
    <xf numFmtId="0" fontId="45" fillId="0" borderId="5" applyNumberFormat="0" applyFill="0" applyAlignment="0" applyProtection="0"/>
    <xf numFmtId="0" fontId="80" fillId="0" borderId="40" applyNumberFormat="0" applyFill="0" applyAlignment="0" applyProtection="0"/>
    <xf numFmtId="0" fontId="45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175" fontId="25" fillId="0" borderId="0">
      <protection locked="0"/>
    </xf>
    <xf numFmtId="175" fontId="40" fillId="0" borderId="0">
      <protection locked="0"/>
    </xf>
    <xf numFmtId="175" fontId="25" fillId="0" borderId="0">
      <protection locked="0"/>
    </xf>
    <xf numFmtId="175" fontId="40" fillId="0" borderId="0"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54" fillId="7" borderId="1" applyNumberFormat="0" applyAlignment="0" applyProtection="0"/>
    <xf numFmtId="0" fontId="81" fillId="59" borderId="36" applyNumberFormat="0" applyAlignment="0" applyProtection="0"/>
    <xf numFmtId="0" fontId="55" fillId="0" borderId="6" applyNumberFormat="0" applyFill="0" applyAlignment="0" applyProtection="0"/>
    <xf numFmtId="0" fontId="82" fillId="0" borderId="41" applyNumberFormat="0" applyFill="0" applyAlignment="0" applyProtection="0"/>
    <xf numFmtId="0" fontId="56" fillId="13" borderId="0" applyNumberFormat="0" applyBorder="0" applyAlignment="0" applyProtection="0"/>
    <xf numFmtId="0" fontId="83" fillId="60" borderId="0" applyNumberFormat="0" applyBorder="0" applyAlignment="0" applyProtection="0"/>
    <xf numFmtId="0" fontId="62" fillId="0" borderId="0"/>
    <xf numFmtId="0" fontId="63" fillId="0" borderId="0"/>
    <xf numFmtId="0" fontId="64" fillId="0" borderId="0"/>
    <xf numFmtId="0" fontId="65" fillId="0" borderId="0"/>
    <xf numFmtId="0" fontId="66" fillId="0" borderId="0"/>
    <xf numFmtId="0" fontId="30" fillId="0" borderId="0"/>
    <xf numFmtId="0" fontId="71" fillId="0" borderId="0"/>
    <xf numFmtId="0" fontId="35" fillId="0" borderId="0"/>
    <xf numFmtId="168" fontId="38" fillId="0" borderId="0"/>
    <xf numFmtId="0" fontId="37" fillId="0" borderId="0"/>
    <xf numFmtId="0" fontId="41" fillId="0" borderId="0"/>
    <xf numFmtId="0" fontId="84" fillId="0" borderId="0"/>
    <xf numFmtId="0" fontId="20" fillId="0" borderId="0"/>
    <xf numFmtId="0" fontId="1" fillId="0" borderId="0"/>
    <xf numFmtId="0" fontId="29" fillId="0" borderId="0"/>
    <xf numFmtId="0" fontId="1" fillId="0" borderId="0"/>
    <xf numFmtId="0" fontId="20" fillId="0" borderId="0"/>
    <xf numFmtId="0" fontId="37" fillId="0" borderId="0"/>
    <xf numFmtId="0" fontId="41" fillId="10" borderId="7" applyNumberFormat="0" applyFont="0" applyAlignment="0" applyProtection="0"/>
    <xf numFmtId="0" fontId="57" fillId="22" borderId="8" applyNumberFormat="0" applyAlignment="0" applyProtection="0"/>
    <xf numFmtId="0" fontId="85" fillId="56" borderId="42" applyNumberFormat="0" applyAlignment="0" applyProtection="0"/>
    <xf numFmtId="0" fontId="4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175" fontId="39" fillId="0" borderId="9">
      <protection locked="0"/>
    </xf>
    <xf numFmtId="175" fontId="24" fillId="0" borderId="9">
      <protection locked="0"/>
    </xf>
    <xf numFmtId="0" fontId="58" fillId="0" borderId="10" applyNumberFormat="0" applyFill="0" applyAlignment="0" applyProtection="0"/>
    <xf numFmtId="0" fontId="87" fillId="0" borderId="43" applyNumberFormat="0" applyFill="0" applyAlignment="0" applyProtection="0"/>
    <xf numFmtId="0" fontId="59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72" fillId="49" borderId="0" applyNumberFormat="0" applyBorder="0" applyAlignment="0" applyProtection="0"/>
    <xf numFmtId="0" fontId="72" fillId="50" borderId="0" applyNumberFormat="0" applyBorder="0" applyAlignment="0" applyProtection="0"/>
    <xf numFmtId="0" fontId="72" fillId="51" borderId="0" applyNumberFormat="0" applyBorder="0" applyAlignment="0" applyProtection="0"/>
    <xf numFmtId="0" fontId="72" fillId="52" borderId="0" applyNumberFormat="0" applyBorder="0" applyAlignment="0" applyProtection="0"/>
    <xf numFmtId="0" fontId="72" fillId="53" borderId="0" applyNumberFormat="0" applyBorder="0" applyAlignment="0" applyProtection="0"/>
    <xf numFmtId="0" fontId="72" fillId="54" borderId="0" applyNumberFormat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71" fillId="61" borderId="44" applyNumberFormat="0" applyFont="0" applyAlignment="0" applyProtection="0"/>
    <xf numFmtId="0" fontId="74" fillId="56" borderId="36" applyNumberFormat="0" applyAlignment="0" applyProtection="0"/>
    <xf numFmtId="0" fontId="77" fillId="58" borderId="0" applyNumberFormat="0" applyBorder="0" applyAlignment="0" applyProtection="0"/>
    <xf numFmtId="0" fontId="88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8" fillId="0" borderId="38" applyNumberFormat="0" applyFill="0" applyAlignment="0" applyProtection="0"/>
    <xf numFmtId="0" fontId="79" fillId="0" borderId="39" applyNumberFormat="0" applyFill="0" applyAlignment="0" applyProtection="0"/>
    <xf numFmtId="0" fontId="80" fillId="0" borderId="40" applyNumberFormat="0" applyFill="0" applyAlignment="0" applyProtection="0"/>
    <xf numFmtId="0" fontId="80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3" fillId="60" borderId="0" applyNumberFormat="0" applyBorder="0" applyAlignment="0" applyProtection="0"/>
    <xf numFmtId="0" fontId="87" fillId="0" borderId="43" applyNumberFormat="0" applyFill="0" applyAlignment="0" applyProtection="0"/>
    <xf numFmtId="0" fontId="85" fillId="56" borderId="42" applyNumberFormat="0" applyAlignment="0" applyProtection="0"/>
    <xf numFmtId="0" fontId="81" fillId="59" borderId="36" applyNumberFormat="0" applyAlignment="0" applyProtection="0"/>
    <xf numFmtId="0" fontId="73" fillId="55" borderId="0" applyNumberFormat="0" applyBorder="0" applyAlignment="0" applyProtection="0"/>
    <xf numFmtId="0" fontId="75" fillId="57" borderId="37" applyNumberFormat="0" applyAlignment="0" applyProtection="0"/>
    <xf numFmtId="0" fontId="82" fillId="0" borderId="41" applyNumberFormat="0" applyFill="0" applyAlignment="0" applyProtection="0"/>
    <xf numFmtId="0" fontId="89" fillId="0" borderId="45">
      <alignment horizontal="center" vertical="center" wrapText="1"/>
    </xf>
  </cellStyleXfs>
  <cellXfs count="522">
    <xf numFmtId="0" fontId="0" fillId="0" borderId="0" xfId="0"/>
    <xf numFmtId="0" fontId="6" fillId="0" borderId="0" xfId="0" applyFont="1" applyAlignment="1">
      <alignment horizontal="center"/>
    </xf>
    <xf numFmtId="14" fontId="2" fillId="0" borderId="0" xfId="0" applyNumberFormat="1" applyFont="1" applyAlignment="1" applyProtection="1">
      <alignment horizontal="right"/>
      <protection locked="0"/>
    </xf>
    <xf numFmtId="14" fontId="2" fillId="0" borderId="0" xfId="0" applyNumberFormat="1" applyFont="1" applyAlignment="1">
      <alignment horizontal="right"/>
    </xf>
    <xf numFmtId="17" fontId="4" fillId="0" borderId="0" xfId="0" applyNumberFormat="1" applyFont="1" applyAlignment="1">
      <alignment horizontal="right" readingOrder="1"/>
    </xf>
    <xf numFmtId="17" fontId="4" fillId="24" borderId="0" xfId="0" applyNumberFormat="1" applyFont="1" applyFill="1" applyAlignment="1">
      <alignment horizontal="right" readingOrder="1"/>
    </xf>
    <xf numFmtId="2" fontId="0" fillId="0" borderId="0" xfId="0" applyNumberFormat="1"/>
    <xf numFmtId="17" fontId="0" fillId="0" borderId="0" xfId="0" applyNumberFormat="1"/>
    <xf numFmtId="165" fontId="0" fillId="0" borderId="0" xfId="0" applyNumberFormat="1" applyAlignment="1">
      <alignment horizontal="center"/>
    </xf>
    <xf numFmtId="3" fontId="0" fillId="0" borderId="0" xfId="0" applyNumberFormat="1"/>
    <xf numFmtId="0" fontId="0" fillId="24" borderId="0" xfId="0" applyFill="1"/>
    <xf numFmtId="17" fontId="7" fillId="0" borderId="11" xfId="0" applyNumberFormat="1" applyFont="1" applyBorder="1"/>
    <xf numFmtId="0" fontId="0" fillId="0" borderId="0" xfId="0" applyAlignment="1">
      <alignment horizontal="center"/>
    </xf>
    <xf numFmtId="17" fontId="5" fillId="25" borderId="0" xfId="0" applyNumberFormat="1" applyFont="1" applyFill="1" applyAlignment="1">
      <alignment horizontal="right" readingOrder="1"/>
    </xf>
    <xf numFmtId="2" fontId="5" fillId="0" borderId="0" xfId="0" applyNumberFormat="1" applyFont="1" applyAlignment="1">
      <alignment horizontal="center" readingOrder="1"/>
    </xf>
    <xf numFmtId="164" fontId="0" fillId="0" borderId="0" xfId="73" applyNumberFormat="1" applyFont="1" applyAlignment="1">
      <alignment horizontal="center"/>
    </xf>
    <xf numFmtId="164" fontId="0" fillId="0" borderId="0" xfId="0" applyNumberFormat="1" applyAlignment="1">
      <alignment horizontal="left"/>
    </xf>
    <xf numFmtId="2" fontId="5" fillId="0" borderId="0" xfId="0" applyNumberFormat="1" applyFont="1" applyAlignment="1">
      <alignment horizontal="right" readingOrder="1"/>
    </xf>
    <xf numFmtId="164" fontId="0" fillId="0" borderId="0" xfId="73" applyNumberFormat="1" applyFont="1" applyAlignment="1">
      <alignment horizontal="left"/>
    </xf>
    <xf numFmtId="17" fontId="5" fillId="0" borderId="0" xfId="0" applyNumberFormat="1" applyFont="1" applyAlignment="1">
      <alignment horizontal="right" readingOrder="1"/>
    </xf>
    <xf numFmtId="0" fontId="0" fillId="26" borderId="0" xfId="0" applyFill="1" applyAlignment="1">
      <alignment horizontal="center"/>
    </xf>
    <xf numFmtId="164" fontId="0" fillId="27" borderId="0" xfId="73" applyNumberFormat="1" applyFont="1" applyFill="1" applyAlignment="1">
      <alignment horizontal="left"/>
    </xf>
    <xf numFmtId="164" fontId="0" fillId="0" borderId="0" xfId="0" applyNumberFormat="1" applyAlignment="1">
      <alignment horizontal="center"/>
    </xf>
    <xf numFmtId="164" fontId="0" fillId="27" borderId="0" xfId="73" applyNumberFormat="1" applyFont="1" applyFill="1" applyAlignment="1">
      <alignment horizontal="center"/>
    </xf>
    <xf numFmtId="164" fontId="5" fillId="27" borderId="0" xfId="73" applyNumberFormat="1" applyFont="1" applyFill="1" applyAlignment="1">
      <alignment horizontal="center"/>
    </xf>
    <xf numFmtId="164" fontId="5" fillId="0" borderId="0" xfId="0" applyNumberFormat="1" applyFont="1" applyAlignment="1">
      <alignment horizontal="center"/>
    </xf>
    <xf numFmtId="0" fontId="5" fillId="0" borderId="0" xfId="0" applyFont="1"/>
    <xf numFmtId="164" fontId="0" fillId="0" borderId="12" xfId="0" applyNumberFormat="1" applyBorder="1" applyAlignment="1">
      <alignment horizontal="center"/>
    </xf>
    <xf numFmtId="17" fontId="0" fillId="26" borderId="0" xfId="0" applyNumberFormat="1" applyFill="1"/>
    <xf numFmtId="0" fontId="0" fillId="28" borderId="13" xfId="0" applyFill="1" applyBorder="1"/>
    <xf numFmtId="1" fontId="8" fillId="0" borderId="0" xfId="0" applyNumberFormat="1" applyFont="1" applyAlignment="1">
      <alignment horizontal="right"/>
    </xf>
    <xf numFmtId="165" fontId="9" fillId="0" borderId="0" xfId="0" applyNumberFormat="1" applyFont="1" applyAlignment="1">
      <alignment horizontal="right"/>
    </xf>
    <xf numFmtId="1" fontId="8" fillId="0" borderId="0" xfId="0" applyNumberFormat="1" applyFont="1" applyAlignment="1">
      <alignment horizontal="left" indent="1"/>
    </xf>
    <xf numFmtId="165" fontId="9" fillId="29" borderId="13" xfId="0" applyNumberFormat="1" applyFont="1" applyFill="1" applyBorder="1"/>
    <xf numFmtId="165" fontId="9" fillId="29" borderId="13" xfId="0" applyNumberFormat="1" applyFont="1" applyFill="1" applyBorder="1" applyAlignment="1">
      <alignment horizontal="right"/>
    </xf>
    <xf numFmtId="165" fontId="9" fillId="29" borderId="14" xfId="0" applyNumberFormat="1" applyFont="1" applyFill="1" applyBorder="1" applyAlignment="1">
      <alignment horizontal="right"/>
    </xf>
    <xf numFmtId="0" fontId="8" fillId="0" borderId="0" xfId="0" applyFont="1" applyAlignment="1">
      <alignment horizontal="left" indent="1"/>
    </xf>
    <xf numFmtId="165" fontId="9" fillId="0" borderId="0" xfId="0" applyNumberFormat="1" applyFont="1"/>
    <xf numFmtId="165" fontId="10" fillId="29" borderId="13" xfId="0" applyNumberFormat="1" applyFont="1" applyFill="1" applyBorder="1"/>
    <xf numFmtId="0" fontId="8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right"/>
    </xf>
    <xf numFmtId="0" fontId="0" fillId="0" borderId="0" xfId="0" applyAlignment="1">
      <alignment readingOrder="2"/>
    </xf>
    <xf numFmtId="165" fontId="0" fillId="26" borderId="0" xfId="0" applyNumberFormat="1" applyFill="1" applyAlignment="1">
      <alignment horizontal="center"/>
    </xf>
    <xf numFmtId="0" fontId="11" fillId="0" borderId="0" xfId="0" applyFont="1" applyAlignment="1">
      <alignment horizontal="right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right"/>
    </xf>
    <xf numFmtId="0" fontId="12" fillId="0" borderId="0" xfId="0" applyFont="1"/>
    <xf numFmtId="0" fontId="6" fillId="0" borderId="15" xfId="0" applyFont="1" applyBorder="1" applyAlignment="1">
      <alignment horizontal="left" vertical="center"/>
    </xf>
    <xf numFmtId="0" fontId="6" fillId="0" borderId="15" xfId="0" applyFont="1" applyBorder="1" applyAlignment="1">
      <alignment vertical="center"/>
    </xf>
    <xf numFmtId="0" fontId="6" fillId="0" borderId="15" xfId="0" applyFont="1" applyBorder="1" applyAlignment="1">
      <alignment horizontal="right" vertical="center"/>
    </xf>
    <xf numFmtId="0" fontId="6" fillId="0" borderId="0" xfId="0" applyFont="1" applyAlignment="1">
      <alignment vertical="center"/>
    </xf>
    <xf numFmtId="167" fontId="11" fillId="0" borderId="0" xfId="0" applyNumberFormat="1" applyFont="1" applyAlignment="1">
      <alignment horizontal="right"/>
    </xf>
    <xf numFmtId="0" fontId="11" fillId="0" borderId="0" xfId="0" applyFont="1" applyAlignment="1">
      <alignment vertical="top"/>
    </xf>
    <xf numFmtId="0" fontId="11" fillId="0" borderId="0" xfId="0" applyFont="1" applyAlignment="1">
      <alignment horizontal="left"/>
    </xf>
    <xf numFmtId="0" fontId="16" fillId="0" borderId="0" xfId="0" applyFont="1"/>
    <xf numFmtId="0" fontId="18" fillId="0" borderId="0" xfId="0" applyFont="1" applyAlignment="1">
      <alignment vertical="center"/>
    </xf>
    <xf numFmtId="165" fontId="0" fillId="0" borderId="0" xfId="0" applyNumberFormat="1"/>
    <xf numFmtId="2" fontId="0" fillId="0" borderId="0" xfId="0" applyNumberFormat="1" applyAlignment="1">
      <alignment horizontal="center"/>
    </xf>
    <xf numFmtId="165" fontId="10" fillId="29" borderId="16" xfId="0" applyNumberFormat="1" applyFont="1" applyFill="1" applyBorder="1"/>
    <xf numFmtId="165" fontId="10" fillId="29" borderId="13" xfId="0" applyNumberFormat="1" applyFont="1" applyFill="1" applyBorder="1" applyAlignment="1">
      <alignment horizontal="right"/>
    </xf>
    <xf numFmtId="17" fontId="15" fillId="0" borderId="0" xfId="0" applyNumberFormat="1" applyFont="1"/>
    <xf numFmtId="165" fontId="10" fillId="29" borderId="0" xfId="0" applyNumberFormat="1" applyFont="1" applyFill="1"/>
    <xf numFmtId="165" fontId="9" fillId="24" borderId="0" xfId="0" applyNumberFormat="1" applyFont="1" applyFill="1"/>
    <xf numFmtId="165" fontId="9" fillId="24" borderId="0" xfId="0" applyNumberFormat="1" applyFont="1" applyFill="1" applyAlignment="1">
      <alignment horizontal="right"/>
    </xf>
    <xf numFmtId="167" fontId="11" fillId="0" borderId="0" xfId="117" applyNumberFormat="1" applyFont="1" applyAlignment="1">
      <alignment horizontal="right"/>
    </xf>
    <xf numFmtId="168" fontId="11" fillId="0" borderId="0" xfId="0" applyNumberFormat="1" applyFont="1" applyAlignment="1">
      <alignment horizontal="left"/>
    </xf>
    <xf numFmtId="168" fontId="11" fillId="0" borderId="0" xfId="0" applyNumberFormat="1" applyFont="1"/>
    <xf numFmtId="0" fontId="21" fillId="0" borderId="0" xfId="94" applyFont="1" applyAlignment="1" applyProtection="1"/>
    <xf numFmtId="43" fontId="2" fillId="0" borderId="0" xfId="73" applyFont="1" applyFill="1" applyBorder="1" applyAlignment="1" applyProtection="1">
      <alignment horizontal="center"/>
    </xf>
    <xf numFmtId="43" fontId="3" fillId="0" borderId="0" xfId="73" applyFont="1" applyFill="1" applyBorder="1" applyAlignment="1" applyProtection="1">
      <alignment horizontal="center"/>
    </xf>
    <xf numFmtId="164" fontId="5" fillId="0" borderId="0" xfId="73" applyNumberFormat="1" applyFont="1" applyFill="1" applyBorder="1" applyAlignment="1">
      <alignment horizontal="center"/>
    </xf>
    <xf numFmtId="164" fontId="5" fillId="0" borderId="0" xfId="73" applyNumberFormat="1" applyFont="1" applyAlignment="1">
      <alignment horizontal="center"/>
    </xf>
    <xf numFmtId="164" fontId="5" fillId="0" borderId="0" xfId="73" applyNumberFormat="1" applyFont="1" applyFill="1" applyAlignment="1">
      <alignment horizontal="center"/>
    </xf>
    <xf numFmtId="164" fontId="0" fillId="0" borderId="0" xfId="73" applyNumberFormat="1" applyFont="1" applyFill="1" applyAlignment="1">
      <alignment horizontal="center"/>
    </xf>
    <xf numFmtId="0" fontId="8" fillId="0" borderId="0" xfId="0" applyFont="1" applyAlignment="1">
      <alignment vertical="center"/>
    </xf>
    <xf numFmtId="165" fontId="5" fillId="0" borderId="0" xfId="73" applyNumberFormat="1" applyFont="1" applyFill="1" applyBorder="1" applyAlignment="1">
      <alignment horizontal="center"/>
    </xf>
    <xf numFmtId="1" fontId="6" fillId="0" borderId="0" xfId="0" applyNumberFormat="1" applyFont="1" applyAlignment="1">
      <alignment horizontal="left" indent="1"/>
    </xf>
    <xf numFmtId="0" fontId="5" fillId="0" borderId="0" xfId="0" applyFont="1" applyAlignment="1">
      <alignment horizontal="center"/>
    </xf>
    <xf numFmtId="165" fontId="9" fillId="29" borderId="13" xfId="0" applyNumberFormat="1" applyFont="1" applyFill="1" applyBorder="1" applyAlignment="1">
      <alignment horizontal="center"/>
    </xf>
    <xf numFmtId="165" fontId="10" fillId="29" borderId="13" xfId="0" applyNumberFormat="1" applyFont="1" applyFill="1" applyBorder="1" applyAlignment="1">
      <alignment horizontal="center"/>
    </xf>
    <xf numFmtId="165" fontId="9" fillId="24" borderId="13" xfId="0" applyNumberFormat="1" applyFont="1" applyFill="1" applyBorder="1" applyAlignment="1">
      <alignment horizontal="center"/>
    </xf>
    <xf numFmtId="43" fontId="0" fillId="0" borderId="0" xfId="0" applyNumberFormat="1" applyAlignment="1">
      <alignment horizontal="center"/>
    </xf>
    <xf numFmtId="17" fontId="5" fillId="62" borderId="0" xfId="0" applyNumberFormat="1" applyFont="1" applyFill="1" applyAlignment="1">
      <alignment horizontal="right" readingOrder="1"/>
    </xf>
    <xf numFmtId="164" fontId="23" fillId="62" borderId="0" xfId="73" applyNumberFormat="1" applyFont="1" applyFill="1" applyAlignment="1">
      <alignment horizontal="left"/>
    </xf>
    <xf numFmtId="164" fontId="0" fillId="62" borderId="0" xfId="0" applyNumberFormat="1" applyFill="1" applyAlignment="1">
      <alignment horizontal="left"/>
    </xf>
    <xf numFmtId="165" fontId="0" fillId="62" borderId="0" xfId="0" applyNumberFormat="1" applyFill="1" applyAlignment="1">
      <alignment horizontal="center"/>
    </xf>
    <xf numFmtId="0" fontId="0" fillId="62" borderId="0" xfId="0" applyFill="1" applyAlignment="1">
      <alignment horizontal="center"/>
    </xf>
    <xf numFmtId="0" fontId="0" fillId="62" borderId="0" xfId="0" applyFill="1"/>
    <xf numFmtId="17" fontId="1" fillId="0" borderId="0" xfId="0" applyNumberFormat="1" applyFont="1"/>
    <xf numFmtId="165" fontId="0" fillId="29" borderId="0" xfId="0" applyNumberFormat="1" applyFill="1" applyAlignment="1">
      <alignment horizontal="center"/>
    </xf>
    <xf numFmtId="165" fontId="0" fillId="27" borderId="0" xfId="0" applyNumberFormat="1" applyFill="1" applyAlignment="1">
      <alignment horizontal="center"/>
    </xf>
    <xf numFmtId="0" fontId="0" fillId="27" borderId="0" xfId="0" applyFill="1" applyAlignment="1">
      <alignment horizontal="center"/>
    </xf>
    <xf numFmtId="165" fontId="0" fillId="30" borderId="0" xfId="0" applyNumberFormat="1" applyFill="1" applyAlignment="1">
      <alignment horizontal="center"/>
    </xf>
    <xf numFmtId="165" fontId="5" fillId="0" borderId="0" xfId="0" applyNumberFormat="1" applyFont="1" applyAlignment="1">
      <alignment horizontal="center" readingOrder="1"/>
    </xf>
    <xf numFmtId="165" fontId="1" fillId="0" borderId="0" xfId="0" applyNumberFormat="1" applyFont="1" applyAlignment="1">
      <alignment horizontal="center"/>
    </xf>
    <xf numFmtId="0" fontId="1" fillId="0" borderId="13" xfId="0" applyFont="1" applyBorder="1" applyAlignment="1">
      <alignment wrapText="1" readingOrder="2"/>
    </xf>
    <xf numFmtId="0" fontId="7" fillId="0" borderId="13" xfId="0" applyFont="1" applyBorder="1" applyAlignment="1">
      <alignment wrapText="1"/>
    </xf>
    <xf numFmtId="0" fontId="7" fillId="0" borderId="17" xfId="0" applyFont="1" applyBorder="1" applyAlignment="1">
      <alignment wrapText="1"/>
    </xf>
    <xf numFmtId="0" fontId="7" fillId="0" borderId="17" xfId="0" applyFont="1" applyBorder="1"/>
    <xf numFmtId="0" fontId="7" fillId="0" borderId="18" xfId="0" applyFont="1" applyBorder="1"/>
    <xf numFmtId="17" fontId="7" fillId="0" borderId="16" xfId="0" applyNumberFormat="1" applyFont="1" applyBorder="1"/>
    <xf numFmtId="0" fontId="7" fillId="0" borderId="14" xfId="0" applyFont="1" applyBorder="1"/>
    <xf numFmtId="166" fontId="6" fillId="0" borderId="0" xfId="0" applyNumberFormat="1" applyFont="1"/>
    <xf numFmtId="0" fontId="7" fillId="0" borderId="0" xfId="0" applyFont="1" applyAlignment="1">
      <alignment readingOrder="2"/>
    </xf>
    <xf numFmtId="17" fontId="7" fillId="0" borderId="19" xfId="0" applyNumberFormat="1" applyFont="1" applyBorder="1"/>
    <xf numFmtId="17" fontId="7" fillId="0" borderId="0" xfId="0" applyNumberFormat="1" applyFont="1"/>
    <xf numFmtId="167" fontId="0" fillId="0" borderId="0" xfId="0" applyNumberFormat="1"/>
    <xf numFmtId="165" fontId="0" fillId="0" borderId="0" xfId="0" applyNumberFormat="1" applyAlignment="1">
      <alignment readingOrder="2"/>
    </xf>
    <xf numFmtId="172" fontId="0" fillId="0" borderId="0" xfId="0" applyNumberFormat="1" applyAlignment="1">
      <alignment horizontal="left" readingOrder="2"/>
    </xf>
    <xf numFmtId="173" fontId="0" fillId="0" borderId="0" xfId="0" applyNumberFormat="1" applyAlignment="1">
      <alignment horizontal="center" readingOrder="2"/>
    </xf>
    <xf numFmtId="173" fontId="0" fillId="0" borderId="0" xfId="0" applyNumberFormat="1" applyAlignment="1">
      <alignment horizontal="center"/>
    </xf>
    <xf numFmtId="168" fontId="11" fillId="0" borderId="0" xfId="0" applyNumberFormat="1" applyFont="1" applyAlignment="1">
      <alignment wrapText="1"/>
    </xf>
    <xf numFmtId="168" fontId="11" fillId="63" borderId="0" xfId="0" applyNumberFormat="1" applyFont="1" applyFill="1"/>
    <xf numFmtId="0" fontId="1" fillId="0" borderId="0" xfId="0" applyFont="1"/>
    <xf numFmtId="0" fontId="6" fillId="0" borderId="0" xfId="0" applyFont="1"/>
    <xf numFmtId="0" fontId="1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4" fontId="0" fillId="0" borderId="0" xfId="0" applyNumberFormat="1"/>
    <xf numFmtId="4" fontId="0" fillId="0" borderId="0" xfId="0" applyNumberFormat="1" applyAlignment="1">
      <alignment horizontal="right" vertical="top" wrapText="1"/>
    </xf>
    <xf numFmtId="165" fontId="9" fillId="63" borderId="13" xfId="0" applyNumberFormat="1" applyFont="1" applyFill="1" applyBorder="1" applyAlignment="1">
      <alignment horizontal="center"/>
    </xf>
    <xf numFmtId="173" fontId="0" fillId="0" borderId="0" xfId="0" applyNumberFormat="1"/>
    <xf numFmtId="171" fontId="9" fillId="0" borderId="0" xfId="0" applyNumberFormat="1" applyFont="1" applyAlignment="1">
      <alignment horizontal="center"/>
    </xf>
    <xf numFmtId="171" fontId="0" fillId="0" borderId="0" xfId="0" applyNumberFormat="1"/>
    <xf numFmtId="165" fontId="5" fillId="29" borderId="0" xfId="0" applyNumberFormat="1" applyFont="1" applyFill="1" applyAlignment="1">
      <alignment horizontal="center"/>
    </xf>
    <xf numFmtId="165" fontId="15" fillId="27" borderId="0" xfId="0" applyNumberFormat="1" applyFont="1" applyFill="1" applyAlignment="1">
      <alignment horizontal="center"/>
    </xf>
    <xf numFmtId="0" fontId="6" fillId="0" borderId="0" xfId="0" applyFont="1" applyAlignment="1">
      <alignment horizontal="right"/>
    </xf>
    <xf numFmtId="165" fontId="16" fillId="63" borderId="0" xfId="0" applyNumberFormat="1" applyFont="1" applyFill="1"/>
    <xf numFmtId="2" fontId="0" fillId="0" borderId="0" xfId="0" applyNumberFormat="1" applyAlignment="1">
      <alignment readingOrder="2"/>
    </xf>
    <xf numFmtId="165" fontId="0" fillId="63" borderId="0" xfId="0" applyNumberFormat="1" applyFill="1"/>
    <xf numFmtId="0" fontId="41" fillId="0" borderId="0" xfId="111"/>
    <xf numFmtId="0" fontId="6" fillId="0" borderId="0" xfId="111" applyFont="1"/>
    <xf numFmtId="0" fontId="6" fillId="0" borderId="0" xfId="111" applyFont="1" applyAlignment="1">
      <alignment horizontal="left"/>
    </xf>
    <xf numFmtId="0" fontId="29" fillId="0" borderId="0" xfId="111" applyFont="1" applyAlignment="1">
      <alignment horizontal="right"/>
    </xf>
    <xf numFmtId="0" fontId="6" fillId="0" borderId="0" xfId="111" applyFont="1" applyAlignment="1">
      <alignment horizontal="left" indent="1"/>
    </xf>
    <xf numFmtId="0" fontId="6" fillId="0" borderId="0" xfId="0" applyFont="1" applyAlignment="1">
      <alignment horizontal="left"/>
    </xf>
    <xf numFmtId="0" fontId="6" fillId="0" borderId="19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19" xfId="0" applyFont="1" applyBorder="1"/>
    <xf numFmtId="0" fontId="11" fillId="0" borderId="0" xfId="118" applyFont="1" applyAlignment="1">
      <alignment horizontal="left" indent="1"/>
    </xf>
    <xf numFmtId="0" fontId="11" fillId="0" borderId="0" xfId="118" applyFont="1" applyAlignment="1">
      <alignment horizontal="right" indent="1" readingOrder="2"/>
    </xf>
    <xf numFmtId="0" fontId="11" fillId="0" borderId="0" xfId="118" applyFont="1"/>
    <xf numFmtId="0" fontId="11" fillId="0" borderId="0" xfId="118" applyFont="1" applyAlignment="1">
      <alignment horizontal="right"/>
    </xf>
    <xf numFmtId="0" fontId="6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165" fontId="16" fillId="0" borderId="0" xfId="0" applyNumberFormat="1" applyFont="1" applyAlignment="1">
      <alignment horizontal="right"/>
    </xf>
    <xf numFmtId="165" fontId="6" fillId="0" borderId="0" xfId="0" applyNumberFormat="1" applyFont="1" applyAlignment="1">
      <alignment horizontal="left"/>
    </xf>
    <xf numFmtId="165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 vertical="top"/>
    </xf>
    <xf numFmtId="0" fontId="32" fillId="0" borderId="0" xfId="0" applyFont="1"/>
    <xf numFmtId="0" fontId="6" fillId="0" borderId="0" xfId="111" applyFont="1" applyAlignment="1">
      <alignment horizontal="center"/>
    </xf>
    <xf numFmtId="165" fontId="6" fillId="0" borderId="0" xfId="0" applyNumberFormat="1" applyFont="1" applyAlignment="1">
      <alignment horizontal="right"/>
    </xf>
    <xf numFmtId="0" fontId="6" fillId="0" borderId="0" xfId="0" applyFont="1" applyAlignment="1">
      <alignment horizontal="left" indent="1"/>
    </xf>
    <xf numFmtId="165" fontId="16" fillId="0" borderId="0" xfId="0" applyNumberFormat="1" applyFont="1" applyAlignment="1">
      <alignment horizontal="right" vertical="top"/>
    </xf>
    <xf numFmtId="1" fontId="6" fillId="0" borderId="0" xfId="0" applyNumberFormat="1" applyFont="1" applyAlignment="1">
      <alignment horizontal="left" vertical="top" indent="1"/>
    </xf>
    <xf numFmtId="0" fontId="11" fillId="0" borderId="0" xfId="0" applyFont="1" applyAlignment="1">
      <alignment horizontal="center"/>
    </xf>
    <xf numFmtId="0" fontId="11" fillId="0" borderId="0" xfId="0" applyFont="1"/>
    <xf numFmtId="0" fontId="29" fillId="0" borderId="0" xfId="111" applyFont="1" applyAlignment="1">
      <alignment horizontal="left"/>
    </xf>
    <xf numFmtId="0" fontId="6" fillId="0" borderId="0" xfId="0" applyFont="1" applyAlignment="1">
      <alignment horizontal="right" vertical="top"/>
    </xf>
    <xf numFmtId="1" fontId="11" fillId="0" borderId="0" xfId="0" applyNumberFormat="1" applyFont="1" applyAlignment="1">
      <alignment horizontal="center"/>
    </xf>
    <xf numFmtId="165" fontId="16" fillId="0" borderId="0" xfId="0" applyNumberFormat="1" applyFont="1"/>
    <xf numFmtId="165" fontId="6" fillId="0" borderId="0" xfId="0" applyNumberFormat="1" applyFont="1"/>
    <xf numFmtId="0" fontId="6" fillId="0" borderId="0" xfId="0" applyFont="1" applyAlignment="1">
      <alignment vertical="top"/>
    </xf>
    <xf numFmtId="165" fontId="16" fillId="63" borderId="0" xfId="111" applyNumberFormat="1" applyFont="1" applyFill="1" applyAlignment="1">
      <alignment horizontal="right"/>
    </xf>
    <xf numFmtId="0" fontId="6" fillId="0" borderId="20" xfId="0" applyFont="1" applyBorder="1" applyAlignment="1">
      <alignment horizontal="center"/>
    </xf>
    <xf numFmtId="0" fontId="29" fillId="0" borderId="0" xfId="0" applyFont="1" applyAlignment="1">
      <alignment horizontal="left"/>
    </xf>
    <xf numFmtId="0" fontId="6" fillId="0" borderId="16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32" fillId="0" borderId="0" xfId="0" applyFont="1" applyAlignment="1">
      <alignment vertical="center"/>
    </xf>
    <xf numFmtId="165" fontId="0" fillId="64" borderId="0" xfId="0" applyNumberFormat="1" applyFill="1" applyAlignment="1">
      <alignment horizontal="center"/>
    </xf>
    <xf numFmtId="0" fontId="12" fillId="0" borderId="0" xfId="0" applyFont="1" applyAlignment="1">
      <alignment vertical="center"/>
    </xf>
    <xf numFmtId="0" fontId="17" fillId="0" borderId="11" xfId="94" applyFont="1" applyBorder="1" applyAlignment="1" applyProtection="1">
      <alignment horizontal="center"/>
    </xf>
    <xf numFmtId="0" fontId="6" fillId="0" borderId="33" xfId="0" applyFont="1" applyBorder="1" applyAlignment="1">
      <alignment horizontal="center"/>
    </xf>
    <xf numFmtId="49" fontId="12" fillId="0" borderId="0" xfId="0" applyNumberFormat="1" applyFont="1" applyAlignment="1">
      <alignment horizontal="left" readingOrder="1"/>
    </xf>
    <xf numFmtId="49" fontId="12" fillId="0" borderId="0" xfId="0" applyNumberFormat="1" applyFont="1" applyAlignment="1">
      <alignment horizontal="right"/>
    </xf>
    <xf numFmtId="0" fontId="12" fillId="0" borderId="15" xfId="0" applyFont="1" applyBorder="1"/>
    <xf numFmtId="0" fontId="32" fillId="0" borderId="15" xfId="0" applyFont="1" applyBorder="1"/>
    <xf numFmtId="0" fontId="12" fillId="0" borderId="25" xfId="0" applyFont="1" applyBorder="1" applyAlignment="1">
      <alignment vertical="center"/>
    </xf>
    <xf numFmtId="0" fontId="12" fillId="0" borderId="32" xfId="0" applyFont="1" applyBorder="1" applyAlignment="1">
      <alignment vertical="center"/>
    </xf>
    <xf numFmtId="0" fontId="12" fillId="0" borderId="16" xfId="0" applyFont="1" applyBorder="1" applyAlignment="1">
      <alignment vertical="center"/>
    </xf>
    <xf numFmtId="0" fontId="32" fillId="0" borderId="25" xfId="0" applyFont="1" applyBorder="1" applyAlignment="1">
      <alignment vertical="center"/>
    </xf>
    <xf numFmtId="49" fontId="12" fillId="0" borderId="16" xfId="0" applyNumberFormat="1" applyFont="1" applyBorder="1" applyAlignment="1">
      <alignment horizontal="center" vertical="center" wrapText="1"/>
    </xf>
    <xf numFmtId="0" fontId="32" fillId="0" borderId="11" xfId="0" applyFont="1" applyBorder="1" applyAlignment="1">
      <alignment vertical="center"/>
    </xf>
    <xf numFmtId="49" fontId="32" fillId="0" borderId="25" xfId="0" applyNumberFormat="1" applyFont="1" applyBorder="1" applyAlignment="1">
      <alignment vertical="center"/>
    </xf>
    <xf numFmtId="49" fontId="32" fillId="0" borderId="11" xfId="0" applyNumberFormat="1" applyFont="1" applyBorder="1" applyAlignment="1">
      <alignment vertical="center"/>
    </xf>
    <xf numFmtId="49" fontId="12" fillId="0" borderId="11" xfId="0" applyNumberFormat="1" applyFont="1" applyBorder="1" applyAlignment="1">
      <alignment horizontal="center" vertical="center"/>
    </xf>
    <xf numFmtId="49" fontId="12" fillId="0" borderId="11" xfId="0" applyNumberFormat="1" applyFont="1" applyBorder="1" applyAlignment="1">
      <alignment horizontal="center" vertical="center" wrapText="1"/>
    </xf>
    <xf numFmtId="0" fontId="12" fillId="0" borderId="11" xfId="0" applyFont="1" applyBorder="1" applyAlignment="1">
      <alignment vertical="center"/>
    </xf>
    <xf numFmtId="49" fontId="12" fillId="0" borderId="11" xfId="0" applyNumberFormat="1" applyFont="1" applyBorder="1" applyAlignment="1">
      <alignment horizontal="center" vertical="top" wrapText="1"/>
    </xf>
    <xf numFmtId="0" fontId="12" fillId="0" borderId="21" xfId="0" applyFont="1" applyBorder="1" applyAlignment="1">
      <alignment vertical="center"/>
    </xf>
    <xf numFmtId="0" fontId="12" fillId="0" borderId="22" xfId="0" applyFont="1" applyBorder="1" applyAlignment="1">
      <alignment vertical="center"/>
    </xf>
    <xf numFmtId="0" fontId="32" fillId="0" borderId="20" xfId="0" applyFont="1" applyBorder="1" applyAlignment="1">
      <alignment vertical="center"/>
    </xf>
    <xf numFmtId="49" fontId="33" fillId="0" borderId="0" xfId="0" applyNumberFormat="1" applyFont="1" applyAlignment="1">
      <alignment horizontal="center" vertical="center"/>
    </xf>
    <xf numFmtId="0" fontId="16" fillId="0" borderId="21" xfId="0" applyFont="1" applyBorder="1" applyAlignment="1">
      <alignment horizontal="center"/>
    </xf>
    <xf numFmtId="0" fontId="16" fillId="0" borderId="33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26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25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0" fontId="16" fillId="0" borderId="20" xfId="94" applyNumberFormat="1" applyFont="1" applyFill="1" applyBorder="1" applyAlignment="1" applyProtection="1">
      <alignment horizontal="center"/>
    </xf>
    <xf numFmtId="49" fontId="12" fillId="0" borderId="15" xfId="0" applyNumberFormat="1" applyFont="1" applyBorder="1" applyAlignment="1">
      <alignment horizontal="left"/>
    </xf>
    <xf numFmtId="49" fontId="12" fillId="0" borderId="15" xfId="0" applyNumberFormat="1" applyFont="1" applyBorder="1" applyAlignment="1">
      <alignment horizontal="right" readingOrder="2"/>
    </xf>
    <xf numFmtId="49" fontId="31" fillId="0" borderId="11" xfId="0" applyNumberFormat="1" applyFont="1" applyBorder="1" applyAlignment="1">
      <alignment horizontal="center" vertical="center" wrapText="1"/>
    </xf>
    <xf numFmtId="49" fontId="32" fillId="0" borderId="25" xfId="0" applyNumberFormat="1" applyFont="1" applyBorder="1" applyAlignment="1">
      <alignment horizontal="center" vertical="center" readingOrder="2"/>
    </xf>
    <xf numFmtId="49" fontId="31" fillId="0" borderId="11" xfId="0" applyNumberFormat="1" applyFont="1" applyBorder="1" applyAlignment="1">
      <alignment horizontal="center" vertical="center"/>
    </xf>
    <xf numFmtId="49" fontId="33" fillId="0" borderId="0" xfId="0" applyNumberFormat="1" applyFont="1" applyAlignment="1">
      <alignment vertical="center"/>
    </xf>
    <xf numFmtId="49" fontId="31" fillId="0" borderId="25" xfId="0" applyNumberFormat="1" applyFont="1" applyBorder="1" applyAlignment="1">
      <alignment vertical="center"/>
    </xf>
    <xf numFmtId="49" fontId="33" fillId="0" borderId="21" xfId="0" applyNumberFormat="1" applyFont="1" applyBorder="1" applyAlignment="1">
      <alignment horizontal="center" vertical="center"/>
    </xf>
    <xf numFmtId="49" fontId="33" fillId="0" borderId="22" xfId="0" applyNumberFormat="1" applyFont="1" applyBorder="1" applyAlignment="1">
      <alignment horizontal="right" vertical="center"/>
    </xf>
    <xf numFmtId="49" fontId="33" fillId="0" borderId="21" xfId="0" applyNumberFormat="1" applyFont="1" applyBorder="1" applyAlignment="1">
      <alignment vertical="center"/>
    </xf>
    <xf numFmtId="49" fontId="32" fillId="0" borderId="11" xfId="0" applyNumberFormat="1" applyFont="1" applyBorder="1" applyAlignment="1">
      <alignment horizontal="center" vertical="center" readingOrder="2"/>
    </xf>
    <xf numFmtId="49" fontId="31" fillId="0" borderId="11" xfId="0" applyNumberFormat="1" applyFont="1" applyBorder="1" applyAlignment="1">
      <alignment vertical="center"/>
    </xf>
    <xf numFmtId="49" fontId="12" fillId="0" borderId="11" xfId="0" applyNumberFormat="1" applyFont="1" applyBorder="1" applyAlignment="1">
      <alignment horizontal="center" vertical="center" readingOrder="2"/>
    </xf>
    <xf numFmtId="49" fontId="33" fillId="0" borderId="0" xfId="0" applyNumberFormat="1" applyFont="1" applyAlignment="1">
      <alignment horizontal="center" vertical="center" wrapText="1"/>
    </xf>
    <xf numFmtId="49" fontId="12" fillId="0" borderId="11" xfId="0" applyNumberFormat="1" applyFont="1" applyBorder="1" applyAlignment="1">
      <alignment horizontal="center" vertical="center" wrapText="1" readingOrder="2"/>
    </xf>
    <xf numFmtId="49" fontId="33" fillId="0" borderId="11" xfId="0" applyNumberFormat="1" applyFont="1" applyBorder="1" applyAlignment="1">
      <alignment horizontal="center" vertical="top" wrapText="1"/>
    </xf>
    <xf numFmtId="49" fontId="33" fillId="0" borderId="11" xfId="0" applyNumberFormat="1" applyFont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49" fontId="33" fillId="0" borderId="11" xfId="0" applyNumberFormat="1" applyFont="1" applyBorder="1" applyAlignment="1">
      <alignment horizontal="center" vertical="center" wrapText="1"/>
    </xf>
    <xf numFmtId="49" fontId="31" fillId="0" borderId="25" xfId="0" applyNumberFormat="1" applyFont="1" applyBorder="1" applyAlignment="1">
      <alignment horizontal="center" vertical="center"/>
    </xf>
    <xf numFmtId="49" fontId="31" fillId="0" borderId="25" xfId="0" applyNumberFormat="1" applyFont="1" applyBorder="1" applyAlignment="1">
      <alignment horizontal="center" vertical="top" wrapText="1"/>
    </xf>
    <xf numFmtId="49" fontId="31" fillId="0" borderId="25" xfId="0" applyNumberFormat="1" applyFont="1" applyBorder="1" applyAlignment="1">
      <alignment horizontal="center" vertical="top"/>
    </xf>
    <xf numFmtId="49" fontId="31" fillId="0" borderId="11" xfId="0" applyNumberFormat="1" applyFont="1" applyBorder="1" applyAlignment="1">
      <alignment horizontal="center" vertical="top"/>
    </xf>
    <xf numFmtId="49" fontId="31" fillId="0" borderId="20" xfId="0" applyNumberFormat="1" applyFont="1" applyBorder="1" applyAlignment="1">
      <alignment horizontal="center" vertical="center"/>
    </xf>
    <xf numFmtId="49" fontId="33" fillId="0" borderId="20" xfId="0" applyNumberFormat="1" applyFont="1" applyBorder="1" applyAlignment="1">
      <alignment horizontal="center" vertical="center"/>
    </xf>
    <xf numFmtId="49" fontId="31" fillId="0" borderId="22" xfId="0" applyNumberFormat="1" applyFont="1" applyBorder="1" applyAlignment="1">
      <alignment horizontal="center" vertical="center"/>
    </xf>
    <xf numFmtId="49" fontId="33" fillId="0" borderId="32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right" readingOrder="2"/>
    </xf>
    <xf numFmtId="0" fontId="1" fillId="0" borderId="0" xfId="0" applyFont="1" applyAlignment="1">
      <alignment horizontal="left"/>
    </xf>
    <xf numFmtId="0" fontId="6" fillId="0" borderId="0" xfId="111" applyFont="1" applyAlignment="1">
      <alignment horizontal="center" vertical="top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165" fontId="16" fillId="0" borderId="0" xfId="111" applyNumberFormat="1" applyFont="1" applyAlignment="1">
      <alignment horizontal="right"/>
    </xf>
    <xf numFmtId="165" fontId="16" fillId="0" borderId="0" xfId="102" applyNumberFormat="1" applyFont="1" applyAlignment="1">
      <alignment horizontal="right"/>
    </xf>
    <xf numFmtId="165" fontId="9" fillId="65" borderId="0" xfId="0" applyNumberFormat="1" applyFont="1" applyFill="1" applyAlignment="1">
      <alignment horizontal="center"/>
    </xf>
    <xf numFmtId="165" fontId="16" fillId="65" borderId="0" xfId="0" applyNumberFormat="1" applyFont="1" applyFill="1" applyAlignment="1">
      <alignment horizontal="right"/>
    </xf>
    <xf numFmtId="165" fontId="16" fillId="65" borderId="0" xfId="111" applyNumberFormat="1" applyFont="1" applyFill="1" applyAlignment="1">
      <alignment horizontal="right"/>
    </xf>
    <xf numFmtId="165" fontId="16" fillId="65" borderId="0" xfId="102" applyNumberFormat="1" applyFont="1" applyFill="1" applyAlignment="1">
      <alignment horizontal="right"/>
    </xf>
    <xf numFmtId="0" fontId="6" fillId="65" borderId="0" xfId="111" applyFont="1" applyFill="1"/>
    <xf numFmtId="165" fontId="16" fillId="0" borderId="0" xfId="111" applyNumberFormat="1" applyFont="1"/>
    <xf numFmtId="1" fontId="6" fillId="0" borderId="0" xfId="111" applyNumberFormat="1" applyFont="1" applyAlignment="1">
      <alignment horizontal="left" indent="1"/>
    </xf>
    <xf numFmtId="1" fontId="6" fillId="0" borderId="0" xfId="111" applyNumberFormat="1" applyFont="1" applyAlignment="1">
      <alignment horizontal="right"/>
    </xf>
    <xf numFmtId="1" fontId="6" fillId="0" borderId="0" xfId="0" applyNumberFormat="1" applyFont="1" applyAlignment="1">
      <alignment horizontal="right"/>
    </xf>
    <xf numFmtId="0" fontId="6" fillId="0" borderId="0" xfId="111" applyFont="1" applyAlignment="1">
      <alignment horizontal="center" vertical="center"/>
    </xf>
    <xf numFmtId="3" fontId="12" fillId="0" borderId="0" xfId="116" applyNumberFormat="1" applyFont="1"/>
    <xf numFmtId="0" fontId="12" fillId="0" borderId="0" xfId="111" applyFont="1" applyAlignment="1">
      <alignment horizontal="left"/>
    </xf>
    <xf numFmtId="0" fontId="12" fillId="0" borderId="0" xfId="111" applyFont="1" applyAlignment="1">
      <alignment horizontal="center"/>
    </xf>
    <xf numFmtId="0" fontId="12" fillId="0" borderId="0" xfId="111" applyFont="1" applyAlignment="1">
      <alignment horizontal="right"/>
    </xf>
    <xf numFmtId="0" fontId="12" fillId="0" borderId="0" xfId="111" applyFont="1" applyAlignment="1">
      <alignment horizontal="left" indent="4"/>
    </xf>
    <xf numFmtId="0" fontId="12" fillId="0" borderId="0" xfId="111" applyFont="1" applyAlignment="1">
      <alignment horizontal="left" indent="1"/>
    </xf>
    <xf numFmtId="0" fontId="12" fillId="0" borderId="0" xfId="111" applyFont="1"/>
    <xf numFmtId="0" fontId="6" fillId="0" borderId="21" xfId="111" applyFont="1" applyBorder="1" applyAlignment="1">
      <alignment horizontal="left" vertical="center"/>
    </xf>
    <xf numFmtId="0" fontId="6" fillId="0" borderId="21" xfId="111" applyFont="1" applyBorder="1" applyAlignment="1">
      <alignment horizontal="center" vertical="center"/>
    </xf>
    <xf numFmtId="0" fontId="6" fillId="0" borderId="22" xfId="111" applyFont="1" applyBorder="1" applyAlignment="1">
      <alignment horizontal="right" vertical="center"/>
    </xf>
    <xf numFmtId="0" fontId="6" fillId="0" borderId="21" xfId="111" applyFont="1" applyBorder="1" applyAlignment="1">
      <alignment vertical="center"/>
    </xf>
    <xf numFmtId="0" fontId="6" fillId="0" borderId="11" xfId="111" applyFont="1" applyBorder="1" applyAlignment="1">
      <alignment horizontal="center" vertical="center"/>
    </xf>
    <xf numFmtId="0" fontId="6" fillId="0" borderId="25" xfId="111" applyFont="1" applyBorder="1" applyAlignment="1">
      <alignment horizontal="center" vertical="top"/>
    </xf>
    <xf numFmtId="0" fontId="6" fillId="0" borderId="11" xfId="111" applyFont="1" applyBorder="1" applyAlignment="1">
      <alignment horizontal="center" vertical="top"/>
    </xf>
    <xf numFmtId="0" fontId="6" fillId="0" borderId="19" xfId="111" applyFont="1" applyBorder="1" applyAlignment="1">
      <alignment horizontal="center" vertical="top"/>
    </xf>
    <xf numFmtId="0" fontId="6" fillId="0" borderId="11" xfId="111" applyFont="1" applyBorder="1" applyAlignment="1">
      <alignment horizontal="center"/>
    </xf>
    <xf numFmtId="0" fontId="6" fillId="0" borderId="19" xfId="111" applyFont="1" applyBorder="1" applyAlignment="1">
      <alignment horizontal="center"/>
    </xf>
    <xf numFmtId="0" fontId="11" fillId="0" borderId="0" xfId="111" applyFont="1" applyAlignment="1">
      <alignment horizontal="left"/>
    </xf>
    <xf numFmtId="0" fontId="11" fillId="0" borderId="0" xfId="111" applyFont="1" applyAlignment="1">
      <alignment horizontal="center"/>
    </xf>
    <xf numFmtId="0" fontId="11" fillId="0" borderId="0" xfId="111" applyFont="1" applyAlignment="1">
      <alignment horizontal="right" readingOrder="2"/>
    </xf>
    <xf numFmtId="0" fontId="11" fillId="0" borderId="0" xfId="115" applyFont="1" applyAlignment="1">
      <alignment horizontal="left"/>
    </xf>
    <xf numFmtId="0" fontId="11" fillId="0" borderId="0" xfId="111" applyFont="1"/>
    <xf numFmtId="0" fontId="6" fillId="0" borderId="0" xfId="111" applyFont="1" applyAlignment="1">
      <alignment horizontal="right"/>
    </xf>
    <xf numFmtId="0" fontId="6" fillId="0" borderId="22" xfId="111" applyFont="1" applyBorder="1" applyAlignment="1">
      <alignment horizontal="center"/>
    </xf>
    <xf numFmtId="0" fontId="6" fillId="0" borderId="20" xfId="111" applyFont="1" applyBorder="1" applyAlignment="1">
      <alignment horizontal="center"/>
    </xf>
    <xf numFmtId="0" fontId="6" fillId="0" borderId="21" xfId="111" applyFont="1" applyBorder="1" applyAlignment="1">
      <alignment horizontal="center"/>
    </xf>
    <xf numFmtId="0" fontId="6" fillId="0" borderId="32" xfId="111" applyFont="1" applyBorder="1" applyAlignment="1">
      <alignment horizontal="center"/>
    </xf>
    <xf numFmtId="0" fontId="6" fillId="0" borderId="0" xfId="111" applyFont="1" applyAlignment="1">
      <alignment horizontal="left" indent="4"/>
    </xf>
    <xf numFmtId="0" fontId="6" fillId="0" borderId="0" xfId="111" applyFont="1" applyAlignment="1">
      <alignment horizontal="left" indent="2"/>
    </xf>
    <xf numFmtId="0" fontId="6" fillId="0" borderId="0" xfId="111" applyFont="1" applyAlignment="1">
      <alignment horizontal="right" indent="2"/>
    </xf>
    <xf numFmtId="0" fontId="6" fillId="0" borderId="28" xfId="111" applyFont="1" applyBorder="1" applyAlignment="1">
      <alignment horizontal="left"/>
    </xf>
    <xf numFmtId="0" fontId="6" fillId="0" borderId="29" xfId="111" applyFont="1" applyBorder="1" applyAlignment="1">
      <alignment horizontal="center"/>
    </xf>
    <xf numFmtId="0" fontId="6" fillId="0" borderId="30" xfId="111" applyFont="1" applyBorder="1" applyAlignment="1">
      <alignment horizontal="right"/>
    </xf>
    <xf numFmtId="0" fontId="6" fillId="0" borderId="16" xfId="111" applyFont="1" applyBorder="1" applyAlignment="1">
      <alignment horizontal="left"/>
    </xf>
    <xf numFmtId="0" fontId="6" fillId="0" borderId="16" xfId="111" applyFont="1" applyBorder="1" applyAlignment="1">
      <alignment horizontal="center"/>
    </xf>
    <xf numFmtId="0" fontId="6" fillId="0" borderId="26" xfId="111" applyFont="1" applyBorder="1" applyAlignment="1">
      <alignment horizontal="center"/>
    </xf>
    <xf numFmtId="0" fontId="6" fillId="0" borderId="27" xfId="111" applyFont="1" applyBorder="1" applyAlignment="1">
      <alignment horizontal="center"/>
    </xf>
    <xf numFmtId="0" fontId="6" fillId="0" borderId="25" xfId="111" applyFont="1" applyBorder="1" applyAlignment="1">
      <alignment horizontal="right"/>
    </xf>
    <xf numFmtId="0" fontId="6" fillId="0" borderId="0" xfId="111" applyFont="1" applyAlignment="1">
      <alignment horizontal="right" vertical="top"/>
    </xf>
    <xf numFmtId="0" fontId="6" fillId="0" borderId="25" xfId="111" applyFont="1" applyBorder="1" applyAlignment="1">
      <alignment horizontal="center"/>
    </xf>
    <xf numFmtId="0" fontId="6" fillId="0" borderId="21" xfId="111" applyFont="1" applyBorder="1" applyAlignment="1">
      <alignment horizontal="center" vertical="top"/>
    </xf>
    <xf numFmtId="0" fontId="6" fillId="0" borderId="21" xfId="111" applyFont="1" applyBorder="1" applyAlignment="1">
      <alignment horizontal="right" vertical="top"/>
    </xf>
    <xf numFmtId="0" fontId="6" fillId="0" borderId="32" xfId="111" applyFont="1" applyBorder="1" applyAlignment="1">
      <alignment horizontal="center" vertical="top"/>
    </xf>
    <xf numFmtId="169" fontId="12" fillId="0" borderId="0" xfId="0" applyNumberFormat="1" applyFont="1" applyAlignment="1">
      <alignment horizontal="right"/>
    </xf>
    <xf numFmtId="49" fontId="12" fillId="0" borderId="25" xfId="0" applyNumberFormat="1" applyFont="1" applyBorder="1" applyAlignment="1">
      <alignment horizontal="center"/>
    </xf>
    <xf numFmtId="49" fontId="31" fillId="0" borderId="0" xfId="0" applyNumberFormat="1" applyFont="1" applyAlignment="1">
      <alignment horizontal="center" vertical="center"/>
    </xf>
    <xf numFmtId="49" fontId="31" fillId="0" borderId="26" xfId="0" applyNumberFormat="1" applyFont="1" applyBorder="1" applyAlignment="1">
      <alignment horizontal="center" vertical="center"/>
    </xf>
    <xf numFmtId="49" fontId="12" fillId="0" borderId="0" xfId="0" applyNumberFormat="1" applyFont="1" applyAlignment="1">
      <alignment horizontal="center"/>
    </xf>
    <xf numFmtId="169" fontId="12" fillId="0" borderId="0" xfId="0" applyNumberFormat="1" applyFont="1" applyAlignment="1">
      <alignment horizontal="left"/>
    </xf>
    <xf numFmtId="0" fontId="42" fillId="0" borderId="25" xfId="0" applyFont="1" applyBorder="1" applyAlignment="1">
      <alignment horizontal="right" vertical="center" readingOrder="2"/>
    </xf>
    <xf numFmtId="0" fontId="32" fillId="0" borderId="25" xfId="0" applyFont="1" applyBorder="1" applyAlignment="1">
      <alignment horizontal="right" readingOrder="2"/>
    </xf>
    <xf numFmtId="169" fontId="32" fillId="0" borderId="0" xfId="0" applyNumberFormat="1" applyFont="1" applyAlignment="1">
      <alignment horizontal="right"/>
    </xf>
    <xf numFmtId="169" fontId="12" fillId="0" borderId="15" xfId="0" applyNumberFormat="1" applyFont="1" applyBorder="1" applyAlignment="1">
      <alignment horizontal="right"/>
    </xf>
    <xf numFmtId="0" fontId="12" fillId="0" borderId="15" xfId="0" applyFont="1" applyBorder="1" applyAlignment="1">
      <alignment horizontal="right"/>
    </xf>
    <xf numFmtId="0" fontId="12" fillId="0" borderId="15" xfId="0" applyFont="1" applyBorder="1" applyAlignment="1">
      <alignment horizontal="left"/>
    </xf>
    <xf numFmtId="169" fontId="12" fillId="0" borderId="15" xfId="0" applyNumberFormat="1" applyFont="1" applyBorder="1" applyAlignment="1">
      <alignment horizontal="left"/>
    </xf>
    <xf numFmtId="167" fontId="18" fillId="0" borderId="25" xfId="0" applyNumberFormat="1" applyFont="1" applyBorder="1" applyAlignment="1">
      <alignment horizontal="right" vertical="center"/>
    </xf>
    <xf numFmtId="0" fontId="11" fillId="0" borderId="19" xfId="0" applyFont="1" applyBorder="1" applyAlignment="1">
      <alignment horizontal="left"/>
    </xf>
    <xf numFmtId="1" fontId="6" fillId="0" borderId="19" xfId="0" applyNumberFormat="1" applyFont="1" applyBorder="1" applyAlignment="1">
      <alignment horizontal="left"/>
    </xf>
    <xf numFmtId="1" fontId="11" fillId="0" borderId="19" xfId="0" applyNumberFormat="1" applyFont="1" applyBorder="1" applyAlignment="1">
      <alignment horizontal="left" indent="1"/>
    </xf>
    <xf numFmtId="167" fontId="18" fillId="0" borderId="0" xfId="0" applyNumberFormat="1" applyFont="1" applyAlignment="1">
      <alignment vertical="center"/>
    </xf>
    <xf numFmtId="167" fontId="14" fillId="0" borderId="25" xfId="0" applyNumberFormat="1" applyFont="1" applyBorder="1" applyAlignment="1">
      <alignment horizontal="right" vertical="center"/>
    </xf>
    <xf numFmtId="0" fontId="11" fillId="0" borderId="19" xfId="0" applyFont="1" applyBorder="1" applyAlignment="1">
      <alignment horizontal="left" indent="1"/>
    </xf>
    <xf numFmtId="165" fontId="11" fillId="0" borderId="15" xfId="0" applyNumberFormat="1" applyFont="1" applyBorder="1" applyAlignment="1">
      <alignment horizontal="right" vertical="top"/>
    </xf>
    <xf numFmtId="0" fontId="11" fillId="0" borderId="34" xfId="0" applyFont="1" applyBorder="1" applyAlignment="1">
      <alignment horizontal="left" vertical="top" indent="1"/>
    </xf>
    <xf numFmtId="0" fontId="11" fillId="0" borderId="15" xfId="0" applyFont="1" applyBorder="1" applyAlignment="1">
      <alignment horizontal="right" vertical="top"/>
    </xf>
    <xf numFmtId="0" fontId="11" fillId="0" borderId="0" xfId="118" applyFont="1" applyAlignment="1">
      <alignment horizontal="center"/>
    </xf>
    <xf numFmtId="1" fontId="11" fillId="0" borderId="0" xfId="0" applyNumberFormat="1" applyFont="1" applyAlignment="1">
      <alignment horizontal="right" indent="1" readingOrder="2"/>
    </xf>
    <xf numFmtId="0" fontId="14" fillId="0" borderId="0" xfId="118" applyFont="1" applyAlignment="1">
      <alignment vertical="center"/>
    </xf>
    <xf numFmtId="0" fontId="6" fillId="0" borderId="0" xfId="111" applyFont="1" applyAlignment="1">
      <alignment vertical="center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right"/>
    </xf>
    <xf numFmtId="0" fontId="17" fillId="0" borderId="19" xfId="0" applyFont="1" applyBorder="1" applyAlignment="1">
      <alignment horizontal="center" vertical="top"/>
    </xf>
    <xf numFmtId="0" fontId="17" fillId="0" borderId="0" xfId="0" applyFont="1" applyAlignment="1">
      <alignment horizontal="right" vertical="top"/>
    </xf>
    <xf numFmtId="0" fontId="17" fillId="0" borderId="0" xfId="0" applyFont="1"/>
    <xf numFmtId="0" fontId="17" fillId="0" borderId="32" xfId="0" applyFont="1" applyBorder="1" applyAlignment="1">
      <alignment horizontal="left" vertical="top"/>
    </xf>
    <xf numFmtId="0" fontId="17" fillId="0" borderId="21" xfId="0" applyFont="1" applyBorder="1" applyAlignment="1">
      <alignment horizontal="right" vertical="top"/>
    </xf>
    <xf numFmtId="0" fontId="19" fillId="0" borderId="0" xfId="0" applyFont="1"/>
    <xf numFmtId="0" fontId="69" fillId="0" borderId="0" xfId="0" applyFont="1" applyAlignment="1">
      <alignment horizontal="left"/>
    </xf>
    <xf numFmtId="0" fontId="69" fillId="0" borderId="0" xfId="0" applyFont="1" applyAlignment="1">
      <alignment horizontal="center"/>
    </xf>
    <xf numFmtId="0" fontId="69" fillId="0" borderId="0" xfId="0" applyFont="1" applyAlignment="1">
      <alignment horizontal="right" readingOrder="2"/>
    </xf>
    <xf numFmtId="0" fontId="12" fillId="0" borderId="0" xfId="118" applyFont="1" applyAlignment="1">
      <alignment horizontal="left"/>
    </xf>
    <xf numFmtId="0" fontId="12" fillId="0" borderId="0" xfId="118" applyFont="1" applyAlignment="1">
      <alignment horizontal="right" indent="1" readingOrder="2"/>
    </xf>
    <xf numFmtId="0" fontId="12" fillId="0" borderId="0" xfId="118" applyFont="1" applyAlignment="1">
      <alignment horizontal="center"/>
    </xf>
    <xf numFmtId="0" fontId="12" fillId="0" borderId="0" xfId="118" applyFont="1" applyAlignment="1">
      <alignment horizontal="left" indent="1"/>
    </xf>
    <xf numFmtId="0" fontId="12" fillId="0" borderId="0" xfId="118" applyFont="1" applyAlignment="1">
      <alignment horizontal="right"/>
    </xf>
    <xf numFmtId="0" fontId="12" fillId="0" borderId="0" xfId="118" applyFont="1"/>
    <xf numFmtId="0" fontId="11" fillId="0" borderId="0" xfId="118" applyFont="1" applyAlignment="1">
      <alignment horizontal="left" indent="4"/>
    </xf>
    <xf numFmtId="0" fontId="6" fillId="0" borderId="15" xfId="118" applyFont="1" applyBorder="1" applyAlignment="1">
      <alignment horizontal="left" vertical="center"/>
    </xf>
    <xf numFmtId="0" fontId="6" fillId="0" borderId="15" xfId="118" applyFont="1" applyBorder="1" applyAlignment="1">
      <alignment horizontal="right" vertical="center" indent="1" readingOrder="2"/>
    </xf>
    <xf numFmtId="0" fontId="6" fillId="0" borderId="15" xfId="118" applyFont="1" applyBorder="1" applyAlignment="1">
      <alignment vertical="center"/>
    </xf>
    <xf numFmtId="0" fontId="6" fillId="0" borderId="15" xfId="118" applyFont="1" applyBorder="1" applyAlignment="1">
      <alignment horizontal="center" vertical="center"/>
    </xf>
    <xf numFmtId="0" fontId="6" fillId="0" borderId="15" xfId="118" applyFont="1" applyBorder="1" applyAlignment="1">
      <alignment horizontal="left" vertical="center" indent="1"/>
    </xf>
    <xf numFmtId="0" fontId="6" fillId="0" borderId="15" xfId="118" applyFont="1" applyBorder="1" applyAlignment="1">
      <alignment horizontal="right" vertical="center"/>
    </xf>
    <xf numFmtId="0" fontId="6" fillId="0" borderId="0" xfId="118" applyFont="1" applyAlignment="1">
      <alignment vertical="center"/>
    </xf>
    <xf numFmtId="0" fontId="6" fillId="0" borderId="0" xfId="118" applyFont="1" applyAlignment="1">
      <alignment horizontal="center" vertical="center"/>
    </xf>
    <xf numFmtId="0" fontId="16" fillId="0" borderId="24" xfId="118" applyFont="1" applyBorder="1" applyAlignment="1">
      <alignment horizontal="center" vertical="center" readingOrder="2"/>
    </xf>
    <xf numFmtId="0" fontId="16" fillId="0" borderId="21" xfId="118" applyFont="1" applyBorder="1" applyAlignment="1">
      <alignment horizontal="left"/>
    </xf>
    <xf numFmtId="0" fontId="16" fillId="0" borderId="21" xfId="118" applyFont="1" applyBorder="1" applyAlignment="1">
      <alignment horizontal="center" vertical="center"/>
    </xf>
    <xf numFmtId="0" fontId="16" fillId="0" borderId="22" xfId="118" applyFont="1" applyBorder="1" applyAlignment="1">
      <alignment horizontal="right" readingOrder="2"/>
    </xf>
    <xf numFmtId="0" fontId="6" fillId="0" borderId="19" xfId="118" applyFont="1" applyBorder="1" applyAlignment="1">
      <alignment horizontal="left" vertical="center" indent="1"/>
    </xf>
    <xf numFmtId="0" fontId="6" fillId="0" borderId="0" xfId="118" applyFont="1" applyAlignment="1">
      <alignment horizontal="right" vertical="center"/>
    </xf>
    <xf numFmtId="0" fontId="6" fillId="0" borderId="0" xfId="118" applyFont="1" applyAlignment="1">
      <alignment horizontal="center"/>
    </xf>
    <xf numFmtId="0" fontId="16" fillId="0" borderId="25" xfId="118" applyFont="1" applyBorder="1" applyAlignment="1">
      <alignment horizontal="center" readingOrder="2"/>
    </xf>
    <xf numFmtId="0" fontId="16" fillId="0" borderId="11" xfId="118" applyFont="1" applyBorder="1" applyAlignment="1">
      <alignment horizontal="center"/>
    </xf>
    <xf numFmtId="0" fontId="61" fillId="0" borderId="19" xfId="118" applyFont="1" applyBorder="1" applyAlignment="1">
      <alignment horizontal="center"/>
    </xf>
    <xf numFmtId="0" fontId="61" fillId="0" borderId="0" xfId="118" applyFont="1" applyAlignment="1">
      <alignment horizontal="center"/>
    </xf>
    <xf numFmtId="0" fontId="6" fillId="0" borderId="0" xfId="118" applyFont="1"/>
    <xf numFmtId="0" fontId="6" fillId="0" borderId="0" xfId="118" applyFont="1" applyAlignment="1">
      <alignment horizontal="center" vertical="top"/>
    </xf>
    <xf numFmtId="0" fontId="16" fillId="0" borderId="25" xfId="118" applyFont="1" applyBorder="1" applyAlignment="1">
      <alignment horizontal="center" vertical="top" readingOrder="2"/>
    </xf>
    <xf numFmtId="0" fontId="16" fillId="0" borderId="25" xfId="118" applyFont="1" applyBorder="1" applyAlignment="1">
      <alignment horizontal="center"/>
    </xf>
    <xf numFmtId="0" fontId="16" fillId="0" borderId="19" xfId="118" applyFont="1" applyBorder="1" applyAlignment="1">
      <alignment horizontal="center"/>
    </xf>
    <xf numFmtId="0" fontId="61" fillId="0" borderId="19" xfId="118" applyFont="1" applyBorder="1" applyAlignment="1">
      <alignment horizontal="center" vertical="top"/>
    </xf>
    <xf numFmtId="0" fontId="61" fillId="0" borderId="0" xfId="118" applyFont="1" applyAlignment="1">
      <alignment horizontal="center" vertical="top"/>
    </xf>
    <xf numFmtId="0" fontId="6" fillId="0" borderId="21" xfId="118" applyFont="1" applyBorder="1" applyAlignment="1">
      <alignment horizontal="center" vertical="top"/>
    </xf>
    <xf numFmtId="0" fontId="16" fillId="0" borderId="22" xfId="118" applyFont="1" applyBorder="1" applyAlignment="1">
      <alignment horizontal="center" vertical="top" readingOrder="2"/>
    </xf>
    <xf numFmtId="0" fontId="16" fillId="0" borderId="20" xfId="118" applyFont="1" applyBorder="1" applyAlignment="1">
      <alignment horizontal="center"/>
    </xf>
    <xf numFmtId="0" fontId="16" fillId="0" borderId="32" xfId="118" applyFont="1" applyBorder="1" applyAlignment="1">
      <alignment horizontal="center"/>
    </xf>
    <xf numFmtId="0" fontId="16" fillId="0" borderId="22" xfId="118" applyFont="1" applyBorder="1" applyAlignment="1">
      <alignment horizontal="center"/>
    </xf>
    <xf numFmtId="0" fontId="61" fillId="0" borderId="32" xfId="118" applyFont="1" applyBorder="1" applyAlignment="1">
      <alignment horizontal="center" vertical="top"/>
    </xf>
    <xf numFmtId="0" fontId="61" fillId="0" borderId="21" xfId="118" applyFont="1" applyBorder="1" applyAlignment="1">
      <alignment horizontal="center" vertical="top"/>
    </xf>
    <xf numFmtId="0" fontId="11" fillId="0" borderId="0" xfId="118" applyFont="1" applyAlignment="1">
      <alignment vertical="top"/>
    </xf>
    <xf numFmtId="0" fontId="70" fillId="0" borderId="19" xfId="0" applyFont="1" applyBorder="1" applyAlignment="1">
      <alignment horizontal="left" vertical="center" indent="1"/>
    </xf>
    <xf numFmtId="1" fontId="6" fillId="0" borderId="19" xfId="0" applyNumberFormat="1" applyFont="1" applyBorder="1" applyAlignment="1">
      <alignment horizontal="left" indent="1"/>
    </xf>
    <xf numFmtId="0" fontId="6" fillId="0" borderId="19" xfId="0" applyFont="1" applyBorder="1" applyAlignment="1">
      <alignment horizontal="left" indent="1"/>
    </xf>
    <xf numFmtId="165" fontId="16" fillId="0" borderId="15" xfId="0" applyNumberFormat="1" applyFont="1" applyBorder="1" applyAlignment="1">
      <alignment horizontal="right" vertical="top"/>
    </xf>
    <xf numFmtId="1" fontId="6" fillId="0" borderId="34" xfId="0" applyNumberFormat="1" applyFont="1" applyBorder="1" applyAlignment="1">
      <alignment horizontal="left" vertical="top" indent="1"/>
    </xf>
    <xf numFmtId="1" fontId="6" fillId="0" borderId="15" xfId="0" applyNumberFormat="1" applyFont="1" applyBorder="1" applyAlignment="1">
      <alignment horizontal="right"/>
    </xf>
    <xf numFmtId="165" fontId="16" fillId="63" borderId="0" xfId="0" applyNumberFormat="1" applyFont="1" applyFill="1" applyAlignment="1">
      <alignment horizontal="right"/>
    </xf>
    <xf numFmtId="165" fontId="16" fillId="0" borderId="19" xfId="0" applyNumberFormat="1" applyFont="1" applyBorder="1"/>
    <xf numFmtId="165" fontId="16" fillId="0" borderId="25" xfId="0" applyNumberFormat="1" applyFont="1" applyBorder="1" applyAlignment="1">
      <alignment horizontal="right"/>
    </xf>
    <xf numFmtId="1" fontId="16" fillId="0" borderId="0" xfId="0" applyNumberFormat="1" applyFont="1" applyAlignment="1">
      <alignment horizontal="right"/>
    </xf>
    <xf numFmtId="0" fontId="6" fillId="0" borderId="25" xfId="0" applyFont="1" applyBorder="1" applyAlignment="1">
      <alignment horizontal="right"/>
    </xf>
    <xf numFmtId="1" fontId="6" fillId="0" borderId="0" xfId="0" applyNumberFormat="1" applyFont="1" applyAlignment="1">
      <alignment horizontal="left"/>
    </xf>
    <xf numFmtId="1" fontId="6" fillId="0" borderId="0" xfId="0" applyNumberFormat="1" applyFont="1" applyAlignment="1">
      <alignment horizontal="right" indent="1"/>
    </xf>
    <xf numFmtId="0" fontId="6" fillId="0" borderId="0" xfId="0" applyFont="1" applyAlignment="1">
      <alignment horizontal="right" indent="1"/>
    </xf>
    <xf numFmtId="165" fontId="6" fillId="0" borderId="19" xfId="0" applyNumberFormat="1" applyFont="1" applyBorder="1" applyAlignment="1">
      <alignment horizontal="left"/>
    </xf>
    <xf numFmtId="0" fontId="6" fillId="0" borderId="15" xfId="0" applyFont="1" applyBorder="1" applyAlignment="1">
      <alignment horizontal="left" vertical="top"/>
    </xf>
    <xf numFmtId="0" fontId="6" fillId="0" borderId="15" xfId="0" applyFont="1" applyBorder="1" applyAlignment="1">
      <alignment horizontal="right" vertical="top" indent="1"/>
    </xf>
    <xf numFmtId="165" fontId="16" fillId="0" borderId="34" xfId="0" applyNumberFormat="1" applyFont="1" applyBorder="1" applyAlignment="1">
      <alignment vertical="top"/>
    </xf>
    <xf numFmtId="165" fontId="16" fillId="0" borderId="15" xfId="0" applyNumberFormat="1" applyFont="1" applyBorder="1" applyAlignment="1">
      <alignment vertical="top"/>
    </xf>
    <xf numFmtId="0" fontId="6" fillId="0" borderId="15" xfId="0" applyFont="1" applyBorder="1" applyAlignment="1">
      <alignment horizontal="right" vertical="top"/>
    </xf>
    <xf numFmtId="0" fontId="11" fillId="0" borderId="0" xfId="0" applyFont="1" applyAlignment="1">
      <alignment horizontal="right" readingOrder="2"/>
    </xf>
    <xf numFmtId="49" fontId="6" fillId="0" borderId="0" xfId="0" applyNumberFormat="1" applyFont="1" applyAlignment="1">
      <alignment horizontal="right"/>
    </xf>
    <xf numFmtId="167" fontId="89" fillId="0" borderId="0" xfId="154" applyNumberFormat="1" applyBorder="1">
      <alignment horizontal="center" vertical="center" wrapText="1"/>
    </xf>
    <xf numFmtId="165" fontId="0" fillId="66" borderId="0" xfId="0" applyNumberFormat="1" applyFill="1" applyAlignment="1">
      <alignment horizontal="center"/>
    </xf>
    <xf numFmtId="49" fontId="12" fillId="0" borderId="0" xfId="0" applyNumberFormat="1" applyFont="1" applyBorder="1" applyAlignment="1" applyProtection="1">
      <alignment horizontal="center"/>
    </xf>
    <xf numFmtId="0" fontId="12" fillId="0" borderId="0" xfId="0" applyFont="1" applyBorder="1" applyAlignment="1">
      <alignment horizontal="left"/>
    </xf>
    <xf numFmtId="49" fontId="12" fillId="0" borderId="25" xfId="0" applyNumberFormat="1" applyFont="1" applyBorder="1" applyAlignment="1" applyProtection="1">
      <alignment horizontal="center"/>
    </xf>
    <xf numFmtId="168" fontId="32" fillId="0" borderId="0" xfId="0" applyNumberFormat="1" applyFont="1" applyAlignment="1" applyProtection="1">
      <alignment horizontal="left" vertical="center"/>
    </xf>
    <xf numFmtId="49" fontId="31" fillId="0" borderId="0" xfId="0" applyNumberFormat="1" applyFont="1" applyFill="1" applyBorder="1" applyAlignment="1" applyProtection="1">
      <alignment horizontal="center" vertical="center"/>
    </xf>
    <xf numFmtId="49" fontId="33" fillId="0" borderId="0" xfId="0" applyNumberFormat="1" applyFont="1" applyFill="1" applyBorder="1" applyAlignment="1" applyProtection="1">
      <alignment horizontal="center" vertical="center"/>
    </xf>
    <xf numFmtId="49" fontId="12" fillId="0" borderId="0" xfId="0" applyNumberFormat="1" applyFont="1" applyAlignment="1" applyProtection="1">
      <alignment horizontal="center"/>
    </xf>
    <xf numFmtId="168" fontId="32" fillId="0" borderId="0" xfId="0" applyNumberFormat="1" applyFont="1" applyAlignment="1" applyProtection="1">
      <alignment horizontal="left"/>
    </xf>
    <xf numFmtId="0" fontId="32" fillId="0" borderId="0" xfId="0" applyFont="1" applyAlignment="1"/>
    <xf numFmtId="0" fontId="12" fillId="0" borderId="0" xfId="0" applyFont="1" applyAlignment="1"/>
    <xf numFmtId="0" fontId="32" fillId="0" borderId="0" xfId="0" applyFont="1" applyBorder="1" applyAlignment="1">
      <alignment horizontal="right" readingOrder="2"/>
    </xf>
    <xf numFmtId="0" fontId="32" fillId="0" borderId="0" xfId="0" applyFont="1" applyBorder="1" applyAlignment="1"/>
    <xf numFmtId="0" fontId="32" fillId="0" borderId="25" xfId="0" applyFont="1" applyBorder="1" applyAlignment="1"/>
    <xf numFmtId="49" fontId="32" fillId="0" borderId="0" xfId="0" applyNumberFormat="1" applyFont="1" applyBorder="1" applyAlignment="1" applyProtection="1">
      <alignment horizontal="center"/>
    </xf>
    <xf numFmtId="0" fontId="32" fillId="0" borderId="0" xfId="0" applyFont="1" applyBorder="1" applyAlignment="1">
      <alignment horizontal="left"/>
    </xf>
    <xf numFmtId="49" fontId="32" fillId="0" borderId="25" xfId="0" applyNumberFormat="1" applyFont="1" applyBorder="1" applyAlignment="1" applyProtection="1">
      <alignment horizontal="center"/>
    </xf>
    <xf numFmtId="167" fontId="12" fillId="0" borderId="0" xfId="0" applyNumberFormat="1" applyFont="1" applyAlignment="1" applyProtection="1"/>
    <xf numFmtId="167" fontId="12" fillId="0" borderId="25" xfId="0" applyNumberFormat="1" applyFont="1" applyBorder="1" applyAlignment="1" applyProtection="1"/>
    <xf numFmtId="167" fontId="32" fillId="0" borderId="0" xfId="0" applyNumberFormat="1" applyFont="1" applyAlignment="1" applyProtection="1"/>
    <xf numFmtId="167" fontId="32" fillId="0" borderId="25" xfId="0" applyNumberFormat="1" applyFont="1" applyBorder="1" applyAlignment="1" applyProtection="1"/>
    <xf numFmtId="49" fontId="12" fillId="0" borderId="0" xfId="0" applyNumberFormat="1" applyFont="1" applyBorder="1" applyAlignment="1">
      <alignment horizontal="center"/>
    </xf>
    <xf numFmtId="0" fontId="12" fillId="0" borderId="0" xfId="0" applyFont="1" applyBorder="1" applyAlignment="1"/>
    <xf numFmtId="169" fontId="12" fillId="0" borderId="0" xfId="0" applyNumberFormat="1" applyFont="1" applyBorder="1" applyAlignment="1">
      <alignment horizontal="left"/>
    </xf>
    <xf numFmtId="0" fontId="32" fillId="0" borderId="25" xfId="0" applyFont="1" applyBorder="1" applyAlignment="1">
      <alignment horizontal="right" vertical="center" readingOrder="2"/>
    </xf>
    <xf numFmtId="0" fontId="12" fillId="0" borderId="0" xfId="0" applyFont="1" applyBorder="1" applyAlignment="1">
      <alignment horizontal="right"/>
    </xf>
    <xf numFmtId="3" fontId="32" fillId="0" borderId="0" xfId="0" applyNumberFormat="1" applyFont="1" applyAlignment="1" applyProtection="1"/>
    <xf numFmtId="3" fontId="32" fillId="0" borderId="25" xfId="0" applyNumberFormat="1" applyFont="1" applyBorder="1" applyAlignment="1" applyProtection="1"/>
    <xf numFmtId="3" fontId="32" fillId="0" borderId="11" xfId="0" applyNumberFormat="1" applyFont="1" applyBorder="1" applyAlignment="1" applyProtection="1"/>
    <xf numFmtId="49" fontId="12" fillId="0" borderId="35" xfId="0" applyNumberFormat="1" applyFont="1" applyBorder="1" applyAlignment="1" applyProtection="1">
      <alignment horizontal="center"/>
    </xf>
    <xf numFmtId="3" fontId="12" fillId="0" borderId="0" xfId="0" applyNumberFormat="1" applyFont="1" applyAlignment="1" applyProtection="1"/>
    <xf numFmtId="49" fontId="12" fillId="0" borderId="34" xfId="0" applyNumberFormat="1" applyFont="1" applyBorder="1" applyAlignment="1" applyProtection="1">
      <alignment horizontal="center"/>
    </xf>
    <xf numFmtId="37" fontId="32" fillId="0" borderId="23" xfId="0" applyNumberFormat="1" applyFont="1" applyBorder="1" applyAlignment="1" applyProtection="1"/>
    <xf numFmtId="37" fontId="12" fillId="0" borderId="23" xfId="0" applyNumberFormat="1" applyFont="1" applyBorder="1" applyAlignment="1" applyProtection="1"/>
    <xf numFmtId="170" fontId="32" fillId="0" borderId="0" xfId="0" applyNumberFormat="1" applyFont="1" applyBorder="1" applyAlignment="1" applyProtection="1"/>
    <xf numFmtId="49" fontId="12" fillId="0" borderId="0" xfId="0" applyNumberFormat="1" applyFont="1" applyBorder="1" applyAlignment="1">
      <alignment horizontal="left"/>
    </xf>
    <xf numFmtId="49" fontId="12" fillId="0" borderId="0" xfId="0" applyNumberFormat="1" applyFont="1" applyBorder="1" applyAlignment="1" applyProtection="1">
      <alignment horizontal="left"/>
    </xf>
    <xf numFmtId="170" fontId="12" fillId="0" borderId="0" xfId="0" applyNumberFormat="1" applyFont="1" applyBorder="1" applyAlignment="1" applyProtection="1"/>
    <xf numFmtId="170" fontId="32" fillId="0" borderId="0" xfId="0" applyNumberFormat="1" applyFont="1" applyBorder="1" applyAlignment="1" applyProtection="1">
      <alignment horizontal="right" readingOrder="2"/>
    </xf>
    <xf numFmtId="49" fontId="12" fillId="0" borderId="0" xfId="0" applyNumberFormat="1" applyFont="1" applyBorder="1" applyAlignment="1">
      <alignment horizontal="right" readingOrder="2"/>
    </xf>
    <xf numFmtId="167" fontId="18" fillId="0" borderId="0" xfId="0" applyNumberFormat="1" applyFont="1" applyBorder="1" applyAlignment="1">
      <alignment horizontal="left" vertical="center"/>
    </xf>
    <xf numFmtId="0" fontId="19" fillId="0" borderId="0" xfId="0" applyFont="1" applyFill="1" applyBorder="1" applyAlignment="1">
      <alignment horizontal="center"/>
    </xf>
    <xf numFmtId="0" fontId="19" fillId="0" borderId="19" xfId="0" applyFont="1" applyFill="1" applyBorder="1" applyAlignment="1">
      <alignment horizontal="left"/>
    </xf>
    <xf numFmtId="0" fontId="19" fillId="0" borderId="0" xfId="0" applyFont="1" applyFill="1" applyBorder="1" applyAlignment="1">
      <alignment horizontal="right"/>
    </xf>
    <xf numFmtId="167" fontId="11" fillId="0" borderId="0" xfId="0" applyNumberFormat="1" applyFont="1" applyBorder="1" applyAlignment="1">
      <alignment horizontal="right"/>
    </xf>
    <xf numFmtId="0" fontId="11" fillId="0" borderId="0" xfId="0" applyFont="1" applyBorder="1" applyAlignment="1">
      <alignment horizontal="right"/>
    </xf>
    <xf numFmtId="167" fontId="18" fillId="0" borderId="0" xfId="0" applyNumberFormat="1" applyFont="1" applyBorder="1" applyAlignment="1">
      <alignment horizontal="right" vertical="center"/>
    </xf>
    <xf numFmtId="167" fontId="18" fillId="0" borderId="0" xfId="0" applyNumberFormat="1" applyFont="1" applyFill="1" applyBorder="1" applyAlignment="1">
      <alignment horizontal="right" vertical="center"/>
    </xf>
    <xf numFmtId="0" fontId="70" fillId="0" borderId="0" xfId="0" applyFont="1" applyBorder="1" applyAlignment="1">
      <alignment horizontal="right" vertical="center"/>
    </xf>
    <xf numFmtId="1" fontId="11" fillId="0" borderId="0" xfId="0" applyNumberFormat="1" applyFont="1" applyBorder="1" applyAlignment="1">
      <alignment horizontal="right"/>
    </xf>
    <xf numFmtId="165" fontId="18" fillId="0" borderId="0" xfId="0" applyNumberFormat="1" applyFont="1" applyBorder="1" applyAlignment="1">
      <alignment horizontal="left" vertical="center"/>
    </xf>
    <xf numFmtId="165" fontId="18" fillId="0" borderId="0" xfId="0" applyNumberFormat="1" applyFont="1" applyBorder="1" applyAlignment="1">
      <alignment horizontal="right" vertical="center"/>
    </xf>
    <xf numFmtId="165" fontId="14" fillId="0" borderId="0" xfId="0" applyNumberFormat="1" applyFont="1" applyBorder="1" applyAlignment="1">
      <alignment horizontal="right" vertical="center"/>
    </xf>
    <xf numFmtId="165" fontId="11" fillId="0" borderId="0" xfId="0" applyNumberFormat="1" applyFont="1" applyBorder="1" applyAlignment="1">
      <alignment horizontal="right"/>
    </xf>
    <xf numFmtId="167" fontId="11" fillId="63" borderId="0" xfId="0" applyNumberFormat="1" applyFont="1" applyFill="1" applyBorder="1" applyAlignment="1">
      <alignment horizontal="right"/>
    </xf>
    <xf numFmtId="0" fontId="11" fillId="0" borderId="0" xfId="117" applyFont="1" applyFill="1" applyBorder="1" applyAlignment="1">
      <alignment horizontal="center" vertical="top"/>
    </xf>
    <xf numFmtId="0" fontId="11" fillId="0" borderId="0" xfId="117" applyFont="1" applyFill="1" applyBorder="1" applyAlignment="1">
      <alignment horizontal="right" vertical="top" indent="1" readingOrder="2"/>
    </xf>
    <xf numFmtId="167" fontId="14" fillId="0" borderId="19" xfId="117" applyNumberFormat="1" applyFont="1" applyBorder="1" applyAlignment="1">
      <alignment horizontal="left" vertical="center"/>
    </xf>
    <xf numFmtId="0" fontId="11" fillId="0" borderId="0" xfId="117" applyFont="1" applyFill="1" applyBorder="1" applyAlignment="1"/>
    <xf numFmtId="0" fontId="11" fillId="0" borderId="0" xfId="117" applyFont="1" applyFill="1" applyBorder="1" applyAlignment="1">
      <alignment horizontal="center"/>
    </xf>
    <xf numFmtId="167" fontId="14" fillId="0" borderId="25" xfId="117" applyNumberFormat="1" applyFont="1" applyBorder="1" applyAlignment="1">
      <alignment horizontal="right" vertical="center"/>
    </xf>
    <xf numFmtId="0" fontId="11" fillId="0" borderId="19" xfId="117" applyFont="1" applyBorder="1" applyAlignment="1">
      <alignment horizontal="left" vertical="top" indent="1"/>
    </xf>
    <xf numFmtId="0" fontId="11" fillId="0" borderId="0" xfId="117" applyFont="1" applyBorder="1" applyAlignment="1">
      <alignment horizontal="right" vertical="top"/>
    </xf>
    <xf numFmtId="0" fontId="11" fillId="0" borderId="0" xfId="117" applyFont="1" applyBorder="1" applyAlignment="1">
      <alignment horizontal="left"/>
    </xf>
    <xf numFmtId="1" fontId="11" fillId="0" borderId="0" xfId="117" applyNumberFormat="1" applyFont="1" applyBorder="1" applyAlignment="1">
      <alignment horizontal="right" indent="1" readingOrder="2"/>
    </xf>
    <xf numFmtId="167" fontId="11" fillId="0" borderId="19" xfId="117" applyNumberFormat="1" applyFont="1" applyBorder="1" applyAlignment="1">
      <alignment horizontal="right"/>
    </xf>
    <xf numFmtId="167" fontId="11" fillId="0" borderId="0" xfId="117" applyNumberFormat="1" applyFont="1" applyBorder="1" applyAlignment="1">
      <alignment horizontal="right"/>
    </xf>
    <xf numFmtId="1" fontId="11" fillId="0" borderId="19" xfId="117" applyNumberFormat="1" applyFont="1" applyBorder="1" applyAlignment="1">
      <alignment horizontal="left" indent="1"/>
    </xf>
    <xf numFmtId="0" fontId="11" fillId="0" borderId="0" xfId="117" applyFont="1" applyBorder="1" applyAlignment="1">
      <alignment horizontal="right"/>
    </xf>
    <xf numFmtId="0" fontId="11" fillId="0" borderId="0" xfId="117" applyFont="1" applyBorder="1" applyAlignment="1">
      <alignment horizontal="right" indent="1" readingOrder="2"/>
    </xf>
    <xf numFmtId="0" fontId="11" fillId="0" borderId="19" xfId="117" applyFont="1" applyBorder="1" applyAlignment="1">
      <alignment horizontal="left" indent="1"/>
    </xf>
    <xf numFmtId="0" fontId="14" fillId="0" borderId="0" xfId="117" applyFont="1" applyBorder="1" applyAlignment="1">
      <alignment horizontal="left" vertical="center"/>
    </xf>
    <xf numFmtId="0" fontId="14" fillId="0" borderId="0" xfId="117" applyFont="1" applyBorder="1" applyAlignment="1">
      <alignment horizontal="right" vertical="center" indent="1" readingOrder="2"/>
    </xf>
    <xf numFmtId="167" fontId="14" fillId="0" borderId="0" xfId="117" applyNumberFormat="1" applyFont="1" applyBorder="1" applyAlignment="1">
      <alignment horizontal="right" vertical="center"/>
    </xf>
    <xf numFmtId="0" fontId="14" fillId="0" borderId="19" xfId="117" applyFont="1" applyBorder="1" applyAlignment="1">
      <alignment horizontal="left" vertical="center" indent="1"/>
    </xf>
    <xf numFmtId="0" fontId="14" fillId="0" borderId="0" xfId="117" applyFont="1" applyBorder="1" applyAlignment="1">
      <alignment horizontal="right" vertical="center"/>
    </xf>
    <xf numFmtId="167" fontId="11" fillId="0" borderId="0" xfId="117" applyNumberFormat="1" applyFont="1" applyBorder="1" applyAlignment="1">
      <alignment horizontal="right" readingOrder="1"/>
    </xf>
    <xf numFmtId="167" fontId="11" fillId="0" borderId="19" xfId="117" applyNumberFormat="1" applyFont="1" applyBorder="1" applyAlignment="1">
      <alignment horizontal="right" readingOrder="2"/>
    </xf>
    <xf numFmtId="165" fontId="14" fillId="0" borderId="19" xfId="117" applyNumberFormat="1" applyFont="1" applyBorder="1" applyAlignment="1">
      <alignment horizontal="left" vertical="center"/>
    </xf>
    <xf numFmtId="165" fontId="14" fillId="0" borderId="0" xfId="117" applyNumberFormat="1" applyFont="1" applyBorder="1" applyAlignment="1">
      <alignment horizontal="right" vertical="center"/>
    </xf>
    <xf numFmtId="0" fontId="14" fillId="0" borderId="0" xfId="117" applyFont="1" applyAlignment="1">
      <alignment vertical="center"/>
    </xf>
    <xf numFmtId="165" fontId="11" fillId="0" borderId="19" xfId="117" applyNumberFormat="1" applyFont="1" applyBorder="1" applyAlignment="1">
      <alignment horizontal="right"/>
    </xf>
    <xf numFmtId="165" fontId="11" fillId="0" borderId="0" xfId="117" applyNumberFormat="1" applyFont="1" applyBorder="1" applyAlignment="1">
      <alignment horizontal="right"/>
    </xf>
    <xf numFmtId="0" fontId="11" fillId="0" borderId="15" xfId="117" applyFont="1" applyBorder="1" applyAlignment="1">
      <alignment horizontal="left" vertical="top"/>
    </xf>
    <xf numFmtId="0" fontId="11" fillId="0" borderId="15" xfId="117" applyFont="1" applyBorder="1" applyAlignment="1">
      <alignment horizontal="right" vertical="top" indent="1" readingOrder="2"/>
    </xf>
    <xf numFmtId="165" fontId="11" fillId="0" borderId="34" xfId="117" applyNumberFormat="1" applyFont="1" applyBorder="1" applyAlignment="1">
      <alignment horizontal="right" vertical="top"/>
    </xf>
    <xf numFmtId="165" fontId="11" fillId="0" borderId="15" xfId="117" applyNumberFormat="1" applyFont="1" applyBorder="1" applyAlignment="1">
      <alignment horizontal="right" vertical="top"/>
    </xf>
    <xf numFmtId="0" fontId="11" fillId="0" borderId="34" xfId="117" applyFont="1" applyBorder="1" applyAlignment="1">
      <alignment horizontal="left" vertical="top" indent="1"/>
    </xf>
    <xf numFmtId="0" fontId="11" fillId="0" borderId="15" xfId="117" applyFont="1" applyBorder="1" applyAlignment="1">
      <alignment horizontal="right" vertical="top"/>
    </xf>
    <xf numFmtId="0" fontId="11" fillId="0" borderId="0" xfId="117" applyFont="1" applyAlignment="1">
      <alignment horizontal="left"/>
    </xf>
    <xf numFmtId="0" fontId="11" fillId="0" borderId="0" xfId="117" applyFont="1" applyAlignment="1">
      <alignment horizontal="right" indent="1" readingOrder="2"/>
    </xf>
    <xf numFmtId="49" fontId="11" fillId="0" borderId="0" xfId="117" applyNumberFormat="1" applyFont="1" applyAlignment="1">
      <alignment horizontal="right"/>
    </xf>
    <xf numFmtId="0" fontId="11" fillId="0" borderId="0" xfId="117" applyFont="1" applyAlignment="1">
      <alignment horizontal="left" indent="1"/>
    </xf>
    <xf numFmtId="0" fontId="11" fillId="0" borderId="0" xfId="117" applyFont="1" applyAlignment="1">
      <alignment horizontal="center"/>
    </xf>
    <xf numFmtId="49" fontId="11" fillId="0" borderId="0" xfId="117" applyNumberFormat="1" applyFont="1" applyAlignment="1">
      <alignment horizontal="right" readingOrder="2"/>
    </xf>
    <xf numFmtId="0" fontId="11" fillId="0" borderId="0" xfId="117" applyFont="1"/>
    <xf numFmtId="0" fontId="8" fillId="0" borderId="0" xfId="117" applyFont="1" applyAlignment="1">
      <alignment horizontal="left"/>
    </xf>
    <xf numFmtId="0" fontId="8" fillId="0" borderId="0" xfId="117" applyFont="1" applyAlignment="1">
      <alignment horizontal="center"/>
    </xf>
    <xf numFmtId="0" fontId="8" fillId="0" borderId="0" xfId="117" applyFont="1" applyAlignment="1">
      <alignment horizontal="right" readingOrder="2"/>
    </xf>
    <xf numFmtId="0" fontId="1" fillId="0" borderId="0" xfId="117" applyFont="1" applyAlignment="1">
      <alignment horizontal="left"/>
    </xf>
    <xf numFmtId="167" fontId="11" fillId="63" borderId="0" xfId="117" applyNumberFormat="1" applyFont="1" applyFill="1" applyBorder="1" applyAlignment="1">
      <alignment horizontal="right"/>
    </xf>
    <xf numFmtId="165" fontId="5" fillId="0" borderId="0" xfId="0" applyNumberFormat="1" applyFont="1" applyFill="1" applyAlignment="1">
      <alignment horizontal="center" readingOrder="1"/>
    </xf>
    <xf numFmtId="49" fontId="12" fillId="0" borderId="32" xfId="0" applyNumberFormat="1" applyFont="1" applyBorder="1" applyAlignment="1">
      <alignment horizontal="center" vertical="center" wrapText="1" readingOrder="2"/>
    </xf>
    <xf numFmtId="49" fontId="12" fillId="0" borderId="22" xfId="0" applyNumberFormat="1" applyFont="1" applyBorder="1" applyAlignment="1">
      <alignment horizontal="center" vertical="center" wrapText="1" readingOrder="2"/>
    </xf>
    <xf numFmtId="49" fontId="12" fillId="0" borderId="19" xfId="0" applyNumberFormat="1" applyFont="1" applyBorder="1" applyAlignment="1">
      <alignment horizontal="center" vertical="center" readingOrder="2"/>
    </xf>
    <xf numFmtId="49" fontId="12" fillId="0" borderId="0" xfId="0" applyNumberFormat="1" applyFont="1" applyAlignment="1">
      <alignment horizontal="center" vertical="center" readingOrder="2"/>
    </xf>
    <xf numFmtId="49" fontId="12" fillId="0" borderId="25" xfId="0" applyNumberFormat="1" applyFont="1" applyBorder="1" applyAlignment="1">
      <alignment horizontal="center" vertical="center" readingOrder="2"/>
    </xf>
    <xf numFmtId="49" fontId="12" fillId="0" borderId="32" xfId="0" applyNumberFormat="1" applyFont="1" applyBorder="1" applyAlignment="1">
      <alignment horizontal="center" vertical="center" readingOrder="2"/>
    </xf>
    <xf numFmtId="49" fontId="12" fillId="0" borderId="21" xfId="0" applyNumberFormat="1" applyFont="1" applyBorder="1" applyAlignment="1">
      <alignment horizontal="center" vertical="center" readingOrder="2"/>
    </xf>
    <xf numFmtId="49" fontId="12" fillId="0" borderId="22" xfId="0" applyNumberFormat="1" applyFont="1" applyBorder="1" applyAlignment="1">
      <alignment horizontal="center" vertical="center" readingOrder="2"/>
    </xf>
    <xf numFmtId="49" fontId="12" fillId="0" borderId="32" xfId="0" applyNumberFormat="1" applyFont="1" applyBorder="1" applyAlignment="1">
      <alignment horizontal="center" vertical="center" readingOrder="1"/>
    </xf>
    <xf numFmtId="49" fontId="12" fillId="0" borderId="21" xfId="0" applyNumberFormat="1" applyFont="1" applyBorder="1" applyAlignment="1">
      <alignment horizontal="center" vertical="center" readingOrder="1"/>
    </xf>
    <xf numFmtId="49" fontId="12" fillId="0" borderId="22" xfId="0" applyNumberFormat="1" applyFont="1" applyBorder="1" applyAlignment="1">
      <alignment horizontal="center" vertical="center" readingOrder="1"/>
    </xf>
    <xf numFmtId="49" fontId="12" fillId="0" borderId="27" xfId="0" applyNumberFormat="1" applyFont="1" applyBorder="1" applyAlignment="1">
      <alignment horizontal="center" vertical="center" wrapText="1" readingOrder="2"/>
    </xf>
    <xf numFmtId="49" fontId="12" fillId="0" borderId="26" xfId="0" applyNumberFormat="1" applyFont="1" applyBorder="1" applyAlignment="1">
      <alignment horizontal="center" vertical="center" wrapText="1" readingOrder="2"/>
    </xf>
    <xf numFmtId="0" fontId="22" fillId="0" borderId="0" xfId="0" applyFont="1" applyAlignment="1">
      <alignment horizontal="center" vertical="center" wrapText="1"/>
    </xf>
    <xf numFmtId="0" fontId="6" fillId="0" borderId="0" xfId="111" applyFont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5" xfId="111" applyFont="1" applyBorder="1" applyAlignment="1">
      <alignment horizontal="center" vertical="center"/>
    </xf>
    <xf numFmtId="0" fontId="21" fillId="0" borderId="15" xfId="94" applyFont="1" applyBorder="1" applyAlignment="1" applyProtection="1">
      <alignment horizontal="right"/>
    </xf>
    <xf numFmtId="0" fontId="16" fillId="0" borderId="23" xfId="0" applyFont="1" applyBorder="1" applyAlignment="1">
      <alignment horizontal="center" readingOrder="2"/>
    </xf>
    <xf numFmtId="0" fontId="16" fillId="0" borderId="24" xfId="0" applyFont="1" applyBorder="1" applyAlignment="1">
      <alignment horizontal="center" readingOrder="2"/>
    </xf>
    <xf numFmtId="0" fontId="16" fillId="0" borderId="31" xfId="0" applyFont="1" applyBorder="1" applyAlignment="1">
      <alignment horizontal="center" readingOrder="2"/>
    </xf>
    <xf numFmtId="0" fontId="16" fillId="0" borderId="21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32" xfId="0" applyFont="1" applyBorder="1" applyAlignment="1">
      <alignment horizontal="center"/>
    </xf>
    <xf numFmtId="165" fontId="5" fillId="67" borderId="0" xfId="0" applyNumberFormat="1" applyFont="1" applyFill="1" applyAlignment="1">
      <alignment horizontal="center" readingOrder="1"/>
    </xf>
    <xf numFmtId="165" fontId="0" fillId="67" borderId="0" xfId="0" applyNumberFormat="1" applyFill="1" applyAlignment="1">
      <alignment horizontal="center"/>
    </xf>
  </cellXfs>
  <cellStyles count="155">
    <cellStyle name="20% - Accent1" xfId="1"/>
    <cellStyle name="20% - Accent1 2" xfId="2"/>
    <cellStyle name="20% - Accent2" xfId="3"/>
    <cellStyle name="20% - Accent2 2" xfId="4"/>
    <cellStyle name="20% - Accent3" xfId="5"/>
    <cellStyle name="20% - Accent3 2" xfId="6"/>
    <cellStyle name="20% - Accent4" xfId="7"/>
    <cellStyle name="20% - Accent4 2" xfId="8"/>
    <cellStyle name="20% - Accent5" xfId="9"/>
    <cellStyle name="20% - Accent5 2" xfId="10"/>
    <cellStyle name="20% - Accent6" xfId="11"/>
    <cellStyle name="20% - Accent6 2" xfId="12"/>
    <cellStyle name="20% - הדגשה1 2" xfId="13"/>
    <cellStyle name="20% - הדגשה2 2" xfId="14"/>
    <cellStyle name="20% - הדגשה3 2" xfId="15"/>
    <cellStyle name="20% - הדגשה4 2" xfId="16"/>
    <cellStyle name="20% - הדגשה5 2" xfId="17"/>
    <cellStyle name="20% - הדגשה6 2" xfId="18"/>
    <cellStyle name="40% - Accent1" xfId="19"/>
    <cellStyle name="40% - Accent1 2" xfId="20"/>
    <cellStyle name="40% - Accent2" xfId="21"/>
    <cellStyle name="40% - Accent2 2" xfId="22"/>
    <cellStyle name="40% - Accent3" xfId="23"/>
    <cellStyle name="40% - Accent3 2" xfId="24"/>
    <cellStyle name="40% - Accent4" xfId="25"/>
    <cellStyle name="40% - Accent4 2" xfId="26"/>
    <cellStyle name="40% - Accent5" xfId="27"/>
    <cellStyle name="40% - Accent5 2" xfId="28"/>
    <cellStyle name="40% - Accent6" xfId="29"/>
    <cellStyle name="40% - Accent6 2" xfId="30"/>
    <cellStyle name="40% - הדגשה1 2" xfId="31"/>
    <cellStyle name="40% - הדגשה2 2" xfId="32"/>
    <cellStyle name="40% - הדגשה3 2" xfId="33"/>
    <cellStyle name="40% - הדגשה4 2" xfId="34"/>
    <cellStyle name="40% - הדגשה5 2" xfId="35"/>
    <cellStyle name="40% - הדגשה6 2" xfId="36"/>
    <cellStyle name="60% - Accent1" xfId="37"/>
    <cellStyle name="60% - Accent1 2" xfId="38"/>
    <cellStyle name="60% - Accent2" xfId="39"/>
    <cellStyle name="60% - Accent2 2" xfId="40"/>
    <cellStyle name="60% - Accent3" xfId="41"/>
    <cellStyle name="60% - Accent3 2" xfId="42"/>
    <cellStyle name="60% - Accent4" xfId="43"/>
    <cellStyle name="60% - Accent4 2" xfId="44"/>
    <cellStyle name="60% - Accent5" xfId="45"/>
    <cellStyle name="60% - Accent5 2" xfId="46"/>
    <cellStyle name="60% - Accent6" xfId="47"/>
    <cellStyle name="60% - Accent6 2" xfId="48"/>
    <cellStyle name="60% - הדגשה1 2" xfId="49"/>
    <cellStyle name="60% - הדגשה2 2" xfId="50"/>
    <cellStyle name="60% - הדגשה3 2" xfId="51"/>
    <cellStyle name="60% - הדגשה4 2" xfId="52"/>
    <cellStyle name="60% - הדגשה5 2" xfId="53"/>
    <cellStyle name="60% - הדגשה6 2" xfId="54"/>
    <cellStyle name="Accent1" xfId="55"/>
    <cellStyle name="Accent1 2" xfId="56"/>
    <cellStyle name="Accent2" xfId="57"/>
    <cellStyle name="Accent2 2" xfId="58"/>
    <cellStyle name="Accent3" xfId="59"/>
    <cellStyle name="Accent3 2" xfId="60"/>
    <cellStyle name="Accent4" xfId="61"/>
    <cellStyle name="Accent4 2" xfId="62"/>
    <cellStyle name="Accent5" xfId="63"/>
    <cellStyle name="Accent5 2" xfId="64"/>
    <cellStyle name="Accent6" xfId="65"/>
    <cellStyle name="Accent6 2" xfId="66"/>
    <cellStyle name="Bad" xfId="67"/>
    <cellStyle name="Bad 2" xfId="68"/>
    <cellStyle name="Calculation" xfId="69"/>
    <cellStyle name="Calculation 2" xfId="70"/>
    <cellStyle name="Check Cell" xfId="71"/>
    <cellStyle name="Check Cell 2" xfId="72"/>
    <cellStyle name="Comma" xfId="73" builtinId="3"/>
    <cellStyle name="Date" xfId="74"/>
    <cellStyle name="Date 2" xfId="75"/>
    <cellStyle name="Explanatory Text" xfId="76"/>
    <cellStyle name="Explanatory Text 2" xfId="77"/>
    <cellStyle name="Fixed" xfId="78"/>
    <cellStyle name="Fixed 2" xfId="79"/>
    <cellStyle name="Good" xfId="80"/>
    <cellStyle name="Good 2" xfId="81"/>
    <cellStyle name="Heading 1" xfId="82"/>
    <cellStyle name="Heading 1 2" xfId="83"/>
    <cellStyle name="Heading 2" xfId="84"/>
    <cellStyle name="Heading 2 2" xfId="85"/>
    <cellStyle name="Heading 3" xfId="86"/>
    <cellStyle name="Heading 3 2" xfId="87"/>
    <cellStyle name="Heading 4" xfId="88"/>
    <cellStyle name="Heading 4 2" xfId="89"/>
    <cellStyle name="Heading1" xfId="90"/>
    <cellStyle name="Heading1 2" xfId="91"/>
    <cellStyle name="Heading2" xfId="92"/>
    <cellStyle name="Heading2 2" xfId="93"/>
    <cellStyle name="Hyperlink" xfId="94" builtinId="8"/>
    <cellStyle name="Input" xfId="95"/>
    <cellStyle name="Input 2" xfId="96"/>
    <cellStyle name="Linked Cell" xfId="97"/>
    <cellStyle name="Linked Cell 2" xfId="98"/>
    <cellStyle name="Neutral" xfId="99"/>
    <cellStyle name="Neutral 2" xfId="100"/>
    <cellStyle name="Normal" xfId="0" builtinId="0"/>
    <cellStyle name="Normal 10" xfId="101"/>
    <cellStyle name="Normal 11" xfId="102"/>
    <cellStyle name="Normal 12" xfId="103"/>
    <cellStyle name="Normal 13" xfId="104"/>
    <cellStyle name="Normal 14" xfId="105"/>
    <cellStyle name="Normal 2" xfId="106"/>
    <cellStyle name="Normal 2 2" xfId="107"/>
    <cellStyle name="Normal 3" xfId="108"/>
    <cellStyle name="Normal 4" xfId="109"/>
    <cellStyle name="Normal 5" xfId="110"/>
    <cellStyle name="Normal 6" xfId="111"/>
    <cellStyle name="Normal 7" xfId="112"/>
    <cellStyle name="Normal 8" xfId="113"/>
    <cellStyle name="Normal 9" xfId="114"/>
    <cellStyle name="Normal_madad_h1" xfId="115"/>
    <cellStyle name="Normal_tab_5" xfId="116"/>
    <cellStyle name="Normal_tb2" xfId="117"/>
    <cellStyle name="Normal_tb2 2" xfId="118"/>
    <cellStyle name="Note" xfId="119"/>
    <cellStyle name="Output" xfId="120"/>
    <cellStyle name="Output 2" xfId="121"/>
    <cellStyle name="regularStyle" xfId="154"/>
    <cellStyle name="Title" xfId="122"/>
    <cellStyle name="Title 2" xfId="123"/>
    <cellStyle name="Total" xfId="124"/>
    <cellStyle name="Total 2" xfId="125"/>
    <cellStyle name="Total 3" xfId="126"/>
    <cellStyle name="Total 4" xfId="127"/>
    <cellStyle name="Warning Text" xfId="128"/>
    <cellStyle name="Warning Text 2" xfId="129"/>
    <cellStyle name="הדגשה1 2" xfId="130"/>
    <cellStyle name="הדגשה2 2" xfId="131"/>
    <cellStyle name="הדגשה3 2" xfId="132"/>
    <cellStyle name="הדגשה4 2" xfId="133"/>
    <cellStyle name="הדגשה5 2" xfId="134"/>
    <cellStyle name="הדגשה6 2" xfId="135"/>
    <cellStyle name="היפר-קישור 2" xfId="136"/>
    <cellStyle name="הערה 2" xfId="137"/>
    <cellStyle name="חישוב 2" xfId="138"/>
    <cellStyle name="טוב 2" xfId="139"/>
    <cellStyle name="טקסט אזהרה 2" xfId="140"/>
    <cellStyle name="טקסט הסברי 2" xfId="141"/>
    <cellStyle name="כותרת 1 2" xfId="142"/>
    <cellStyle name="כותרת 2 2" xfId="143"/>
    <cellStyle name="כותרת 3 2" xfId="144"/>
    <cellStyle name="כותרת 4 2" xfId="145"/>
    <cellStyle name="כותרת 5" xfId="146"/>
    <cellStyle name="ניטראלי 2" xfId="147"/>
    <cellStyle name="סה&quot;כ 2" xfId="148"/>
    <cellStyle name="פלט 2" xfId="149"/>
    <cellStyle name="קלט 2" xfId="150"/>
    <cellStyle name="רע 2" xfId="151"/>
    <cellStyle name="תא מסומן 2" xfId="152"/>
    <cellStyle name="תא מקושר 2" xfId="15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759125</xdr:colOff>
      <xdr:row>0</xdr:row>
      <xdr:rowOff>198408</xdr:rowOff>
    </xdr:from>
    <xdr:to>
      <xdr:col>16</xdr:col>
      <xdr:colOff>241540</xdr:colOff>
      <xdr:row>1</xdr:row>
      <xdr:rowOff>0</xdr:rowOff>
    </xdr:to>
    <xdr:pic>
      <xdr:nvPicPr>
        <xdr:cNvPr id="104497" name="Picture 2" descr="HE_BEN_Semel">
          <a:extLst>
            <a:ext uri="{FF2B5EF4-FFF2-40B4-BE49-F238E27FC236}">
              <a16:creationId xmlns:a16="http://schemas.microsoft.com/office/drawing/2014/main" id="{8A6DE826-07AF-F0B1-619F-BAD78ED2C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273479" y="138023"/>
          <a:ext cx="3588589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276045</xdr:colOff>
      <xdr:row>0</xdr:row>
      <xdr:rowOff>0</xdr:rowOff>
    </xdr:from>
    <xdr:to>
      <xdr:col>9</xdr:col>
      <xdr:colOff>370936</xdr:colOff>
      <xdr:row>4</xdr:row>
      <xdr:rowOff>77638</xdr:rowOff>
    </xdr:to>
    <xdr:pic>
      <xdr:nvPicPr>
        <xdr:cNvPr id="105521" name="Picture 1" descr="HE_BEN_Semel">
          <a:extLst>
            <a:ext uri="{FF2B5EF4-FFF2-40B4-BE49-F238E27FC236}">
              <a16:creationId xmlns:a16="http://schemas.microsoft.com/office/drawing/2014/main" id="{3FC34E06-0CD8-388D-A37C-4BDD63127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923117" y="0"/>
          <a:ext cx="3614468" cy="6642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../../../../../fr_trade/tb2s.xls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../../../../../AppData/Roaming/Microsoft/Excel/2017/sidrng.cgi%3fsid=51283&amp;stid=7&amp;tid=8" TargetMode="External"/><Relationship Id="rId13" Type="http://schemas.openxmlformats.org/officeDocument/2006/relationships/hyperlink" Target="../../../../../AppData/Roaming/Microsoft/Excel/2017/sidrng.cgi%3fsid=51273&amp;stid=7&amp;tid=8" TargetMode="External"/><Relationship Id="rId18" Type="http://schemas.openxmlformats.org/officeDocument/2006/relationships/hyperlink" Target="../../../../../AppData/Roaming/Microsoft/Excel/2017/sidrnge.cgi%3fsid=51283&amp;stid=7&amp;tid=8" TargetMode="External"/><Relationship Id="rId3" Type="http://schemas.openxmlformats.org/officeDocument/2006/relationships/hyperlink" Target="../../../../../AppData/Roaming/Microsoft/Excel/2017/sidrng.cgi%3fsid=88&amp;stid=7&amp;tid=8" TargetMode="External"/><Relationship Id="rId21" Type="http://schemas.openxmlformats.org/officeDocument/2006/relationships/hyperlink" Target="../../../../../AppData/Roaming/Microsoft/Excel/2017/sidrng.cgi%3fsid=51283&amp;stid=7&amp;tid=8" TargetMode="External"/><Relationship Id="rId7" Type="http://schemas.openxmlformats.org/officeDocument/2006/relationships/hyperlink" Target="../../../../../AppData/Roaming/Microsoft/Excel/2017/sidrng.cgi%3fsid=51281&amp;stid=7&amp;tid=8" TargetMode="External"/><Relationship Id="rId12" Type="http://schemas.openxmlformats.org/officeDocument/2006/relationships/hyperlink" Target="../../../../../AppData/Roaming/Microsoft/Excel/2017/sidrnge.cgi%3fsid=51271&amp;stid=7&amp;tid=8" TargetMode="External"/><Relationship Id="rId17" Type="http://schemas.openxmlformats.org/officeDocument/2006/relationships/hyperlink" Target="../../../../../AppData/Roaming/Microsoft/Excel/2017/sidrnge.cgi%3fsid=51281&amp;stid=7&amp;tid=8" TargetMode="External"/><Relationship Id="rId2" Type="http://schemas.openxmlformats.org/officeDocument/2006/relationships/hyperlink" Target="../../../../../AppData/Roaming/Microsoft/Excel/2017/sidrng.cgi%3fsid=86&amp;stid=7&amp;tid=8" TargetMode="External"/><Relationship Id="rId16" Type="http://schemas.openxmlformats.org/officeDocument/2006/relationships/hyperlink" Target="../../../../../AppData/Roaming/Microsoft/Excel/2017/sidrnge.cgi%3fsid=51278&amp;stid=7&amp;tid=8" TargetMode="External"/><Relationship Id="rId20" Type="http://schemas.openxmlformats.org/officeDocument/2006/relationships/hyperlink" Target="../../../../../AppData/Roaming/Microsoft/Excel/2017/sidrnge.cgi%3fsid=51281&amp;stid=7&amp;tid=8" TargetMode="External"/><Relationship Id="rId1" Type="http://schemas.openxmlformats.org/officeDocument/2006/relationships/hyperlink" Target="../../../../../AppData/Roaming/Microsoft/Excel/2017/sidrng.cgi%3fsid=84&amp;stid=7&amp;tid=8" TargetMode="External"/><Relationship Id="rId6" Type="http://schemas.openxmlformats.org/officeDocument/2006/relationships/hyperlink" Target="../../../../../AppData/Roaming/Microsoft/Excel/2017/sidrng.cgi%3fsid=51278&amp;stid=7&amp;tid=8" TargetMode="External"/><Relationship Id="rId11" Type="http://schemas.openxmlformats.org/officeDocument/2006/relationships/hyperlink" Target="../../../../../AppData/Roaming/Microsoft/Excel/2017/sidrnge.cgi%3fsid=88&amp;stid=7&amp;tid=8" TargetMode="External"/><Relationship Id="rId5" Type="http://schemas.openxmlformats.org/officeDocument/2006/relationships/hyperlink" Target="../../../../../AppData/Roaming/Microsoft/Excel/2017/sidrng.cgi%3fsid=51275&amp;stid=7&amp;tid=8" TargetMode="External"/><Relationship Id="rId15" Type="http://schemas.openxmlformats.org/officeDocument/2006/relationships/hyperlink" Target="../../../../../AppData/Roaming/Microsoft/Excel/2017/sidrnge.cgi%3fsid=51275&amp;stid=7&amp;tid=8" TargetMode="External"/><Relationship Id="rId23" Type="http://schemas.openxmlformats.org/officeDocument/2006/relationships/drawing" Target="../drawings/drawing2.xml"/><Relationship Id="rId10" Type="http://schemas.openxmlformats.org/officeDocument/2006/relationships/hyperlink" Target="../../../../../AppData/Roaming/Microsoft/Excel/2017/sidrnge.cgi%3fsid=86&amp;stid=7&amp;tid=8" TargetMode="External"/><Relationship Id="rId19" Type="http://schemas.openxmlformats.org/officeDocument/2006/relationships/hyperlink" Target="../../../../../AppData/Roaming/Microsoft/Excel/2017/sidrnge.cgi%3fsid=51283&amp;stid=7&amp;tid=8" TargetMode="External"/><Relationship Id="rId4" Type="http://schemas.openxmlformats.org/officeDocument/2006/relationships/hyperlink" Target="../../../../../AppData/Roaming/Microsoft/Excel/2017/sidrng.cgi%3fsid=51271&amp;stid=7&amp;tid=8" TargetMode="External"/><Relationship Id="rId9" Type="http://schemas.openxmlformats.org/officeDocument/2006/relationships/hyperlink" Target="../../../../../AppData/Roaming/Microsoft/Excel/2017/sidrnge.cgi%3fsid=84&amp;stid=7&amp;tid=8" TargetMode="External"/><Relationship Id="rId14" Type="http://schemas.openxmlformats.org/officeDocument/2006/relationships/hyperlink" Target="../../../../../AppData/Roaming/Microsoft/Excel/2017/sidrnge.cgi%3fsid=51273&amp;stid=7&amp;tid=8" TargetMode="External"/><Relationship Id="rId22" Type="http://schemas.openxmlformats.org/officeDocument/2006/relationships/hyperlink" Target="../../../../../AppData/Roaming/Microsoft/Excel/2017/sidrng.cgi%3fsid=51281&amp;stid=7&amp;tid=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597"/>
  <sheetViews>
    <sheetView rightToLeft="1" tabSelected="1" zoomScale="86" zoomScaleNormal="85" workbookViewId="0">
      <pane ySplit="2" topLeftCell="A574" activePane="bottomLeft" state="frozen"/>
      <selection pane="bottomLeft" activeCell="F595" sqref="F595"/>
    </sheetView>
  </sheetViews>
  <sheetFormatPr defaultRowHeight="13.2"/>
  <cols>
    <col min="1" max="1" width="10.21875" bestFit="1" customWidth="1"/>
    <col min="2" max="2" width="10.44140625" style="12" bestFit="1" customWidth="1"/>
    <col min="3" max="3" width="14.44140625" style="12" hidden="1" customWidth="1"/>
    <col min="4" max="4" width="12.33203125" style="12" bestFit="1" customWidth="1"/>
    <col min="5" max="5" width="13.77734375" style="60" bestFit="1" customWidth="1"/>
    <col min="6" max="6" width="10.21875" style="84" bestFit="1" customWidth="1"/>
    <col min="7" max="7" width="16.109375" bestFit="1" customWidth="1"/>
    <col min="8" max="8" width="16.44140625" bestFit="1" customWidth="1"/>
    <col min="9" max="9" width="9.77734375" bestFit="1" customWidth="1"/>
    <col min="10" max="10" width="9.21875" bestFit="1" customWidth="1"/>
    <col min="11" max="11" width="9.44140625" bestFit="1" customWidth="1"/>
    <col min="12" max="12" width="9.21875" bestFit="1" customWidth="1"/>
  </cols>
  <sheetData>
    <row r="1" spans="1:6" ht="15">
      <c r="A1" s="2"/>
      <c r="B1" s="71" t="s">
        <v>0</v>
      </c>
      <c r="C1" s="71" t="s">
        <v>1</v>
      </c>
      <c r="D1" s="71" t="s">
        <v>2</v>
      </c>
      <c r="E1" s="71" t="s">
        <v>3</v>
      </c>
      <c r="F1" s="71" t="s">
        <v>4</v>
      </c>
    </row>
    <row r="2" spans="1:6" ht="15">
      <c r="A2" s="3"/>
      <c r="B2" s="72" t="s">
        <v>5</v>
      </c>
      <c r="C2" s="72" t="s">
        <v>6</v>
      </c>
      <c r="D2" s="72" t="s">
        <v>7</v>
      </c>
      <c r="E2" s="72" t="s">
        <v>257</v>
      </c>
      <c r="F2" s="72" t="s">
        <v>8</v>
      </c>
    </row>
    <row r="3" spans="1:6">
      <c r="A3" s="4">
        <v>27425</v>
      </c>
      <c r="B3" s="97">
        <v>19.905748632209143</v>
      </c>
      <c r="C3" s="73">
        <v>24.979253112033195</v>
      </c>
      <c r="D3" s="73"/>
      <c r="E3" s="8">
        <v>11.96629307323373</v>
      </c>
      <c r="F3" s="78">
        <v>704.12740247245392</v>
      </c>
    </row>
    <row r="4" spans="1:6">
      <c r="A4" s="4">
        <v>27453</v>
      </c>
      <c r="B4" s="97">
        <v>19.041473635090085</v>
      </c>
      <c r="C4" s="73">
        <v>25.995850622406639</v>
      </c>
      <c r="D4" s="73"/>
      <c r="E4" s="8">
        <v>11.614321993884028</v>
      </c>
      <c r="F4" s="78">
        <v>701.33109196210137</v>
      </c>
    </row>
    <row r="5" spans="1:6">
      <c r="A5" s="4">
        <v>27484</v>
      </c>
      <c r="B5" s="97">
        <v>19.22315563745919</v>
      </c>
      <c r="C5" s="73">
        <v>24.688796680497923</v>
      </c>
      <c r="D5" s="73"/>
      <c r="E5" s="8">
        <v>10.892561348356544</v>
      </c>
      <c r="F5" s="78">
        <v>706.15608004417425</v>
      </c>
    </row>
    <row r="6" spans="1:6">
      <c r="A6" s="4">
        <v>27514</v>
      </c>
      <c r="B6" s="97">
        <v>19.547526570934213</v>
      </c>
      <c r="C6" s="73">
        <v>26.818810511756567</v>
      </c>
      <c r="D6" s="73"/>
      <c r="E6" s="8">
        <v>11.722108701446471</v>
      </c>
      <c r="F6" s="78">
        <v>709.16132102628114</v>
      </c>
    </row>
    <row r="7" spans="1:6">
      <c r="A7" s="4">
        <v>27545</v>
      </c>
      <c r="B7" s="97">
        <v>19.390268800015676</v>
      </c>
      <c r="C7" s="73">
        <v>26.189488243430151</v>
      </c>
      <c r="D7" s="73"/>
      <c r="E7" s="8">
        <v>10.700895014699402</v>
      </c>
      <c r="F7" s="78">
        <v>706.35848143868611</v>
      </c>
    </row>
    <row r="8" spans="1:6">
      <c r="A8" s="4">
        <v>27575</v>
      </c>
      <c r="B8" s="97">
        <v>19.925030920196431</v>
      </c>
      <c r="C8" s="73">
        <v>27.109266943291839</v>
      </c>
      <c r="D8" s="73"/>
      <c r="E8" s="8">
        <v>11.212402595448795</v>
      </c>
      <c r="F8" s="78">
        <v>711.65263035688542</v>
      </c>
    </row>
    <row r="9" spans="1:6">
      <c r="A9" s="4">
        <v>27606</v>
      </c>
      <c r="B9" s="97">
        <v>20.473504889612588</v>
      </c>
      <c r="C9" s="73">
        <v>27.060857538035958</v>
      </c>
      <c r="D9" s="73"/>
      <c r="E9" s="8">
        <v>10.867716438315467</v>
      </c>
      <c r="F9" s="78">
        <v>709.37864602591821</v>
      </c>
    </row>
    <row r="10" spans="1:6">
      <c r="A10" s="4">
        <v>27637</v>
      </c>
      <c r="B10" s="97">
        <v>21.536173205356402</v>
      </c>
      <c r="C10" s="73">
        <v>29.23928077455048</v>
      </c>
      <c r="D10" s="73"/>
      <c r="E10" s="8">
        <v>10.900565128486985</v>
      </c>
      <c r="F10" s="78">
        <v>712.34471254457128</v>
      </c>
    </row>
    <row r="11" spans="1:6">
      <c r="A11" s="4">
        <v>27667</v>
      </c>
      <c r="B11" s="97">
        <v>21.416194524546611</v>
      </c>
      <c r="C11" s="73">
        <v>30.44951590594744</v>
      </c>
      <c r="D11" s="73"/>
      <c r="E11" s="8">
        <v>10.41498223279828</v>
      </c>
      <c r="F11" s="78">
        <v>720.27007959142486</v>
      </c>
    </row>
    <row r="12" spans="1:6">
      <c r="A12" s="4">
        <v>27698</v>
      </c>
      <c r="B12" s="97">
        <v>21.321925561053213</v>
      </c>
      <c r="C12" s="73">
        <v>29.868603042876902</v>
      </c>
      <c r="D12" s="73"/>
      <c r="E12" s="8">
        <v>10.947060827025208</v>
      </c>
      <c r="F12" s="78">
        <v>712.04437499142466</v>
      </c>
    </row>
    <row r="13" spans="1:6">
      <c r="A13" s="4">
        <v>27728</v>
      </c>
      <c r="B13" s="97">
        <v>21.424764430318742</v>
      </c>
      <c r="C13" s="73">
        <v>29.723374827109264</v>
      </c>
      <c r="D13" s="73"/>
      <c r="E13" s="8">
        <v>9.9297497925708722</v>
      </c>
      <c r="F13" s="78">
        <v>715.94783045701035</v>
      </c>
    </row>
    <row r="14" spans="1:6">
      <c r="A14" s="4">
        <v>27759</v>
      </c>
      <c r="B14" s="97">
        <v>21.163382304268854</v>
      </c>
      <c r="C14" s="73">
        <v>31.562932226832643</v>
      </c>
      <c r="D14" s="73"/>
      <c r="E14" s="8">
        <v>13.074903183615078</v>
      </c>
      <c r="F14" s="78">
        <v>715.11117584467343</v>
      </c>
    </row>
    <row r="15" spans="1:6">
      <c r="A15" s="4">
        <v>27790</v>
      </c>
      <c r="B15" s="97">
        <v>20.970559424395983</v>
      </c>
      <c r="C15" s="73">
        <v>27.980636237897645</v>
      </c>
      <c r="D15" s="73"/>
      <c r="E15" s="8">
        <v>10.007832432759493</v>
      </c>
      <c r="F15" s="78">
        <v>712.2738254202261</v>
      </c>
    </row>
    <row r="16" spans="1:6">
      <c r="A16" s="4">
        <v>27819</v>
      </c>
      <c r="B16" s="97">
        <v>21.523318346698204</v>
      </c>
      <c r="C16" s="73">
        <v>30.255878284923931</v>
      </c>
      <c r="D16" s="73"/>
      <c r="E16" s="8">
        <v>11.754427316995526</v>
      </c>
      <c r="F16" s="78">
        <v>712.1311184462154</v>
      </c>
    </row>
    <row r="17" spans="1:6">
      <c r="A17" s="4">
        <v>27850</v>
      </c>
      <c r="B17" s="97">
        <v>21.030548764800876</v>
      </c>
      <c r="C17" s="73">
        <v>29.965421853388658</v>
      </c>
      <c r="D17" s="73"/>
      <c r="E17" s="8">
        <v>11.297475366731307</v>
      </c>
      <c r="F17" s="78">
        <v>713.10861458192244</v>
      </c>
    </row>
    <row r="18" spans="1:6">
      <c r="A18" s="4">
        <v>27880</v>
      </c>
      <c r="B18" s="97">
        <v>20.979129330168114</v>
      </c>
      <c r="C18" s="73">
        <v>28.948824343015211</v>
      </c>
      <c r="D18" s="73"/>
      <c r="E18" s="8">
        <v>10.594307338744732</v>
      </c>
      <c r="F18" s="78">
        <v>713.49849376582085</v>
      </c>
    </row>
    <row r="19" spans="1:6">
      <c r="A19" s="4">
        <v>27911</v>
      </c>
      <c r="B19" s="97">
        <v>21.536173205356402</v>
      </c>
      <c r="C19" s="73">
        <v>28.125864453665287</v>
      </c>
      <c r="D19" s="73"/>
      <c r="E19" s="8">
        <v>10.461089183405806</v>
      </c>
      <c r="F19" s="78">
        <v>714.99458517963194</v>
      </c>
    </row>
    <row r="20" spans="1:6">
      <c r="A20" s="4">
        <v>27941</v>
      </c>
      <c r="B20" s="97">
        <v>23.408697616566258</v>
      </c>
      <c r="C20" s="73">
        <v>29.045643153526971</v>
      </c>
      <c r="D20" s="73"/>
      <c r="E20" s="8">
        <v>12.509137469496498</v>
      </c>
      <c r="F20" s="78">
        <v>715.39472434205413</v>
      </c>
    </row>
    <row r="21" spans="1:6">
      <c r="A21" s="4">
        <v>27972</v>
      </c>
      <c r="B21" s="97">
        <v>19.899321202880046</v>
      </c>
      <c r="C21" s="73">
        <v>25.70539419087137</v>
      </c>
      <c r="D21" s="73"/>
      <c r="E21" s="8">
        <v>8.3168902367238982</v>
      </c>
      <c r="F21" s="78">
        <v>720.62731338911169</v>
      </c>
    </row>
    <row r="22" spans="1:6">
      <c r="A22" s="4">
        <v>28003</v>
      </c>
      <c r="B22" s="97">
        <v>20.644903005055141</v>
      </c>
      <c r="C22" s="73">
        <v>27.157676348547717</v>
      </c>
      <c r="D22" s="73"/>
      <c r="E22" s="8">
        <v>9.6489958842264887</v>
      </c>
      <c r="F22" s="78">
        <v>717.87577369413486</v>
      </c>
    </row>
    <row r="23" spans="1:6">
      <c r="A23" s="4">
        <v>28033</v>
      </c>
      <c r="B23" s="97">
        <v>20.996269141712368</v>
      </c>
      <c r="C23" s="73">
        <v>28.174273858921165</v>
      </c>
      <c r="D23" s="73"/>
      <c r="E23" s="8">
        <v>10.384564622231736</v>
      </c>
      <c r="F23" s="78">
        <v>719.55934289733239</v>
      </c>
    </row>
    <row r="24" spans="1:6">
      <c r="A24" s="4">
        <v>28064</v>
      </c>
      <c r="B24" s="97">
        <v>21.056258482117261</v>
      </c>
      <c r="C24" s="73">
        <v>28.561549100968186</v>
      </c>
      <c r="D24" s="73"/>
      <c r="E24" s="8">
        <v>10.692200175582359</v>
      </c>
      <c r="F24" s="78">
        <v>720.37827572858328</v>
      </c>
    </row>
    <row r="25" spans="1:6">
      <c r="A25" s="4">
        <v>28094</v>
      </c>
      <c r="B25" s="97">
        <v>20.931994848421414</v>
      </c>
      <c r="C25" s="73">
        <v>28.222683264177039</v>
      </c>
      <c r="D25" s="73"/>
      <c r="E25" s="8">
        <v>10.836917991439787</v>
      </c>
      <c r="F25" s="78">
        <v>720.59933162950176</v>
      </c>
    </row>
    <row r="26" spans="1:6">
      <c r="A26" s="4">
        <v>28125</v>
      </c>
      <c r="B26" s="97">
        <v>21.754705802545651</v>
      </c>
      <c r="C26" s="73">
        <v>28.125864453665287</v>
      </c>
      <c r="D26" s="73"/>
      <c r="E26" s="8">
        <v>10.783108120732511</v>
      </c>
      <c r="F26" s="78">
        <v>722.99643570275271</v>
      </c>
    </row>
    <row r="27" spans="1:6">
      <c r="A27" s="4">
        <v>28156</v>
      </c>
      <c r="B27" s="97">
        <v>21.724711132343206</v>
      </c>
      <c r="C27" s="73">
        <v>29.23928077455048</v>
      </c>
      <c r="D27" s="73"/>
      <c r="E27" s="8">
        <v>10.222038221615644</v>
      </c>
      <c r="F27" s="78">
        <v>716.20153174414042</v>
      </c>
    </row>
    <row r="28" spans="1:6">
      <c r="A28" s="4">
        <v>28184</v>
      </c>
      <c r="B28" s="97">
        <v>21.643297027507991</v>
      </c>
      <c r="C28" s="73">
        <v>28.319502074688796</v>
      </c>
      <c r="D28" s="73"/>
      <c r="E28" s="8">
        <v>10.667811754321031</v>
      </c>
      <c r="F28" s="78">
        <v>725.22005286642218</v>
      </c>
    </row>
    <row r="29" spans="1:6">
      <c r="A29" s="4">
        <v>28215</v>
      </c>
      <c r="B29" s="97">
        <v>22.067507363228309</v>
      </c>
      <c r="C29" s="73">
        <v>31.127247579529737</v>
      </c>
      <c r="D29" s="73"/>
      <c r="E29" s="8">
        <v>10.827739295789938</v>
      </c>
      <c r="F29" s="78">
        <v>727.34107024485513</v>
      </c>
    </row>
    <row r="30" spans="1:6">
      <c r="A30" s="4">
        <v>28245</v>
      </c>
      <c r="B30" s="97">
        <v>22.384593876797023</v>
      </c>
      <c r="C30" s="73">
        <v>30.159059474412167</v>
      </c>
      <c r="D30" s="73"/>
      <c r="E30" s="8">
        <v>10.221889199953695</v>
      </c>
      <c r="F30" s="78">
        <v>726.28429245691996</v>
      </c>
    </row>
    <row r="31" spans="1:6">
      <c r="A31" s="4">
        <v>28276</v>
      </c>
      <c r="B31" s="97">
        <v>22.401733688341277</v>
      </c>
      <c r="C31" s="73">
        <v>31.708160442600274</v>
      </c>
      <c r="D31" s="73"/>
      <c r="E31" s="8">
        <v>11.138728933947171</v>
      </c>
      <c r="F31" s="78">
        <v>729.3725459925364</v>
      </c>
    </row>
    <row r="32" spans="1:6">
      <c r="A32" s="4">
        <v>28306</v>
      </c>
      <c r="B32" s="97">
        <v>23.061616432795095</v>
      </c>
      <c r="C32" s="73">
        <v>30.836791147994465</v>
      </c>
      <c r="D32" s="73"/>
      <c r="E32" s="8">
        <v>11.578292574440219</v>
      </c>
      <c r="F32" s="78">
        <v>729.22144449064263</v>
      </c>
    </row>
    <row r="33" spans="1:6">
      <c r="A33" s="4">
        <v>28337</v>
      </c>
      <c r="B33" s="97">
        <v>22.830228976947652</v>
      </c>
      <c r="C33" s="73">
        <v>30.594744121715078</v>
      </c>
      <c r="D33" s="73"/>
      <c r="E33" s="8">
        <v>11.233567854743665</v>
      </c>
      <c r="F33" s="78">
        <v>728.51723687379263</v>
      </c>
    </row>
    <row r="34" spans="1:6">
      <c r="A34" s="4">
        <v>28368</v>
      </c>
      <c r="B34" s="97">
        <v>22.573131803783827</v>
      </c>
      <c r="C34" s="73">
        <v>30.497925311203318</v>
      </c>
      <c r="D34" s="73"/>
      <c r="E34" s="8">
        <v>12.06719824994927</v>
      </c>
      <c r="F34" s="78">
        <v>733.15661261711978</v>
      </c>
    </row>
    <row r="35" spans="1:6">
      <c r="A35" s="4">
        <v>28398</v>
      </c>
      <c r="B35" s="97">
        <v>22.988772233732011</v>
      </c>
      <c r="C35" s="73">
        <v>29.626556016597508</v>
      </c>
      <c r="D35" s="73"/>
      <c r="E35" s="8">
        <v>12.924831415459101</v>
      </c>
      <c r="F35" s="78">
        <v>729.9088630517266</v>
      </c>
    </row>
    <row r="36" spans="1:6">
      <c r="A36" s="4">
        <v>28429</v>
      </c>
      <c r="B36" s="97">
        <v>23.704359365704658</v>
      </c>
      <c r="C36" s="73">
        <v>33.596127247579531</v>
      </c>
      <c r="D36" s="73"/>
      <c r="E36" s="8">
        <v>11.537037542299556</v>
      </c>
      <c r="F36" s="78">
        <v>733.55861723018245</v>
      </c>
    </row>
    <row r="37" spans="1:6">
      <c r="A37" s="4">
        <v>28459</v>
      </c>
      <c r="B37" s="97">
        <v>21.137672586952469</v>
      </c>
      <c r="C37" s="73">
        <v>27.206085753803595</v>
      </c>
      <c r="D37" s="73"/>
      <c r="E37" s="8">
        <v>11.541125409902341</v>
      </c>
      <c r="F37" s="78">
        <v>730.31739674203175</v>
      </c>
    </row>
    <row r="38" spans="1:6">
      <c r="A38" s="4">
        <v>28490</v>
      </c>
      <c r="B38" s="97">
        <v>21.420479477432679</v>
      </c>
      <c r="C38" s="73">
        <v>30.836791147994465</v>
      </c>
      <c r="D38" s="73"/>
      <c r="E38" s="8">
        <v>11.152032395104492</v>
      </c>
      <c r="F38" s="78">
        <v>729.27554255922178</v>
      </c>
    </row>
    <row r="39" spans="1:6">
      <c r="A39" s="4">
        <v>28521</v>
      </c>
      <c r="B39" s="97">
        <v>23.948601680210292</v>
      </c>
      <c r="C39" s="73">
        <v>31.466113416320887</v>
      </c>
      <c r="D39" s="73"/>
      <c r="E39" s="8">
        <v>11.391539406201291</v>
      </c>
      <c r="F39" s="78">
        <v>732.46266497879333</v>
      </c>
    </row>
    <row r="40" spans="1:6">
      <c r="A40" s="4">
        <v>28549</v>
      </c>
      <c r="B40" s="97">
        <v>23.412982569452321</v>
      </c>
      <c r="C40" s="73">
        <v>30.885200553250346</v>
      </c>
      <c r="D40" s="73"/>
      <c r="E40" s="8">
        <v>10.918137001719101</v>
      </c>
      <c r="F40" s="78">
        <v>733.79086583494484</v>
      </c>
    </row>
    <row r="41" spans="1:6">
      <c r="A41" s="4">
        <v>28580</v>
      </c>
      <c r="B41" s="97">
        <v>23.374417993477749</v>
      </c>
      <c r="C41" s="73">
        <v>33.063623789764868</v>
      </c>
      <c r="D41" s="73"/>
      <c r="E41" s="8">
        <v>12.742900794834073</v>
      </c>
      <c r="F41" s="78">
        <v>734.36169373098744</v>
      </c>
    </row>
    <row r="42" spans="1:6">
      <c r="A42" s="4">
        <v>28610</v>
      </c>
      <c r="B42" s="97">
        <v>23.125890726086048</v>
      </c>
      <c r="C42" s="73">
        <v>31.466113416320887</v>
      </c>
      <c r="D42" s="73"/>
      <c r="E42" s="8">
        <v>12.829712928946888</v>
      </c>
      <c r="F42" s="78">
        <v>739.25663621208525</v>
      </c>
    </row>
    <row r="43" spans="1:6">
      <c r="A43" s="4">
        <v>28641</v>
      </c>
      <c r="B43" s="97">
        <v>23.451547145426893</v>
      </c>
      <c r="C43" s="73">
        <v>32.143845089903188</v>
      </c>
      <c r="D43" s="73"/>
      <c r="E43" s="8">
        <v>14.025552859962806</v>
      </c>
      <c r="F43" s="78">
        <v>741.40376989948754</v>
      </c>
    </row>
    <row r="44" spans="1:6">
      <c r="A44" s="4">
        <v>28671</v>
      </c>
      <c r="B44" s="97">
        <v>23.241584454009772</v>
      </c>
      <c r="C44" s="73">
        <v>33.596127247579531</v>
      </c>
      <c r="D44" s="73"/>
      <c r="E44" s="8">
        <v>12.096555084693337</v>
      </c>
      <c r="F44" s="78">
        <v>742.29452258040374</v>
      </c>
    </row>
    <row r="45" spans="1:6">
      <c r="A45" s="4">
        <v>28702</v>
      </c>
      <c r="B45" s="97">
        <v>23.721499177248912</v>
      </c>
      <c r="C45" s="73">
        <v>33.54771784232365</v>
      </c>
      <c r="D45" s="73"/>
      <c r="E45" s="8">
        <v>13.281681864703652</v>
      </c>
      <c r="F45" s="78">
        <v>746.27725969821779</v>
      </c>
    </row>
    <row r="46" spans="1:6">
      <c r="A46" s="4">
        <v>28733</v>
      </c>
      <c r="B46" s="97">
        <v>25.066974383472928</v>
      </c>
      <c r="C46" s="73">
        <v>34.22544951590595</v>
      </c>
      <c r="D46" s="73"/>
      <c r="E46" s="8">
        <v>13.393286686377911</v>
      </c>
      <c r="F46" s="78">
        <v>747.45342632715517</v>
      </c>
    </row>
    <row r="47" spans="1:6">
      <c r="A47" s="4">
        <v>28763</v>
      </c>
      <c r="B47" s="97">
        <v>24.218553712032307</v>
      </c>
      <c r="C47" s="73">
        <v>34.419087136929463</v>
      </c>
      <c r="D47" s="73"/>
      <c r="E47" s="8">
        <v>12.476521007409392</v>
      </c>
      <c r="F47" s="78">
        <v>751.01270614953887</v>
      </c>
    </row>
    <row r="48" spans="1:6">
      <c r="A48" s="4">
        <v>28794</v>
      </c>
      <c r="B48" s="97">
        <v>24.587059660233788</v>
      </c>
      <c r="C48" s="73">
        <v>34.66113416320885</v>
      </c>
      <c r="D48" s="73"/>
      <c r="E48" s="8">
        <v>12.761342916342159</v>
      </c>
      <c r="F48" s="78">
        <v>752.35116698421405</v>
      </c>
    </row>
    <row r="49" spans="1:6">
      <c r="A49" s="4">
        <v>28824</v>
      </c>
      <c r="B49" s="97">
        <v>25.079829242131119</v>
      </c>
      <c r="C49" s="73">
        <v>34.709543568464731</v>
      </c>
      <c r="D49" s="73"/>
      <c r="E49" s="8">
        <v>12.724139547306324</v>
      </c>
      <c r="F49" s="78">
        <v>765.55949024542315</v>
      </c>
    </row>
    <row r="50" spans="1:6">
      <c r="A50" s="4">
        <v>28855</v>
      </c>
      <c r="B50" s="97">
        <v>24.629909189094427</v>
      </c>
      <c r="C50" s="73">
        <v>33.402489626556019</v>
      </c>
      <c r="D50" s="73"/>
      <c r="E50" s="8">
        <v>13.566555600094643</v>
      </c>
      <c r="F50" s="78">
        <v>774.52298057380528</v>
      </c>
    </row>
    <row r="51" spans="1:6">
      <c r="A51" s="4">
        <v>28886</v>
      </c>
      <c r="B51" s="97">
        <v>25.478329860535048</v>
      </c>
      <c r="C51" s="73">
        <v>37.673000000000002</v>
      </c>
      <c r="D51" s="73"/>
      <c r="E51" s="8">
        <v>14.711351793531144</v>
      </c>
      <c r="F51" s="78">
        <v>774.03423250595176</v>
      </c>
    </row>
    <row r="52" spans="1:6">
      <c r="A52" s="4">
        <v>28914</v>
      </c>
      <c r="B52" s="97">
        <v>25.379775944155583</v>
      </c>
      <c r="C52" s="73">
        <v>37.950000000000003</v>
      </c>
      <c r="D52" s="73"/>
      <c r="E52" s="8">
        <v>15.246010718968634</v>
      </c>
      <c r="F52" s="78">
        <v>777.24747123449254</v>
      </c>
    </row>
    <row r="53" spans="1:6">
      <c r="A53" s="4">
        <v>28945</v>
      </c>
      <c r="B53" s="97">
        <v>25.439765284560476</v>
      </c>
      <c r="C53" s="73">
        <v>34.625999999999998</v>
      </c>
      <c r="D53" s="73"/>
      <c r="E53" s="8">
        <v>14.418920948135098</v>
      </c>
      <c r="F53" s="78">
        <v>776.01067745973342</v>
      </c>
    </row>
    <row r="54" spans="1:6">
      <c r="A54" s="4">
        <v>28975</v>
      </c>
      <c r="B54" s="97">
        <v>25.936819819343871</v>
      </c>
      <c r="C54" s="73">
        <v>36.496000000000002</v>
      </c>
      <c r="D54" s="73"/>
      <c r="E54" s="8">
        <v>14.822208849758232</v>
      </c>
      <c r="F54" s="78">
        <v>776.01534108633507</v>
      </c>
    </row>
    <row r="55" spans="1:6">
      <c r="A55" s="4">
        <v>29006</v>
      </c>
      <c r="B55" s="97">
        <v>25.144103535422072</v>
      </c>
      <c r="C55" s="73">
        <v>36.773000000000003</v>
      </c>
      <c r="D55" s="73"/>
      <c r="E55" s="8">
        <v>14.715939522340909</v>
      </c>
      <c r="F55" s="78">
        <v>778.01230599716416</v>
      </c>
    </row>
    <row r="56" spans="1:6">
      <c r="A56" s="4">
        <v>29036</v>
      </c>
      <c r="B56" s="97">
        <v>24.968420467093463</v>
      </c>
      <c r="C56" s="73">
        <v>34.695</v>
      </c>
      <c r="D56" s="73"/>
      <c r="E56" s="8">
        <v>14.402283840862731</v>
      </c>
      <c r="F56" s="78">
        <v>777.71756479593944</v>
      </c>
    </row>
    <row r="57" spans="1:6">
      <c r="A57" s="4">
        <v>29067</v>
      </c>
      <c r="B57" s="97">
        <v>25.302646792206431</v>
      </c>
      <c r="C57" s="73">
        <v>37.673000000000002</v>
      </c>
      <c r="D57" s="73"/>
      <c r="E57" s="8">
        <v>14.661062962190263</v>
      </c>
      <c r="F57" s="78">
        <v>779.31718872030729</v>
      </c>
    </row>
    <row r="58" spans="1:6">
      <c r="A58" s="4">
        <v>29098</v>
      </c>
      <c r="B58" s="97">
        <v>24.501360602512516</v>
      </c>
      <c r="C58" s="73">
        <v>36.219000000000001</v>
      </c>
      <c r="D58" s="73"/>
      <c r="E58" s="8">
        <v>14.300862418379999</v>
      </c>
      <c r="F58" s="78">
        <v>779.33024687479201</v>
      </c>
    </row>
    <row r="59" spans="1:6">
      <c r="A59" s="4">
        <v>29128</v>
      </c>
      <c r="B59" s="97">
        <v>24.484220790968262</v>
      </c>
      <c r="C59" s="73">
        <v>34.902999999999999</v>
      </c>
      <c r="D59" s="73"/>
      <c r="E59" s="8">
        <v>14.42795657489798</v>
      </c>
      <c r="F59" s="78">
        <v>780.66870770946707</v>
      </c>
    </row>
    <row r="60" spans="1:6">
      <c r="A60" s="4">
        <v>29159</v>
      </c>
      <c r="B60" s="97">
        <v>25.096969053675377</v>
      </c>
      <c r="C60" s="73">
        <v>37.603999999999999</v>
      </c>
      <c r="D60" s="73"/>
      <c r="E60" s="8">
        <v>13.956060671340955</v>
      </c>
      <c r="F60" s="78">
        <v>782.48379118283151</v>
      </c>
    </row>
    <row r="61" spans="1:6">
      <c r="A61" s="4">
        <v>29189</v>
      </c>
      <c r="B61" s="97">
        <v>24.56563489580347</v>
      </c>
      <c r="C61" s="73">
        <v>38.85</v>
      </c>
      <c r="D61" s="73"/>
      <c r="E61" s="8">
        <v>13.694510787987872</v>
      </c>
      <c r="F61" s="78">
        <v>775.05183583043299</v>
      </c>
    </row>
    <row r="62" spans="1:6">
      <c r="A62" s="4">
        <v>29220</v>
      </c>
      <c r="B62" s="97">
        <v>24.145709512969223</v>
      </c>
      <c r="C62" s="73">
        <v>38.088999999999999</v>
      </c>
      <c r="D62" s="73"/>
      <c r="E62" s="8">
        <v>12.317246536224475</v>
      </c>
      <c r="F62" s="78">
        <v>771.62127210225503</v>
      </c>
    </row>
    <row r="63" spans="1:6">
      <c r="A63" s="4">
        <v>29251</v>
      </c>
      <c r="B63" s="97">
        <v>23.824338046514441</v>
      </c>
      <c r="C63" s="73">
        <v>37.811999999999998</v>
      </c>
      <c r="D63" s="73"/>
      <c r="E63" s="8">
        <v>11.747349623866004</v>
      </c>
      <c r="F63" s="78">
        <v>775.69728175210219</v>
      </c>
    </row>
    <row r="64" spans="1:6">
      <c r="A64" s="4">
        <v>29280</v>
      </c>
      <c r="B64" s="97">
        <v>23.948601680210292</v>
      </c>
      <c r="C64" s="73">
        <v>35.734000000000002</v>
      </c>
      <c r="D64" s="73"/>
      <c r="E64" s="8">
        <v>10.270755320892361</v>
      </c>
      <c r="F64" s="78">
        <v>771.82553894740772</v>
      </c>
    </row>
    <row r="65" spans="1:6">
      <c r="A65" s="4">
        <v>29311</v>
      </c>
      <c r="B65" s="97">
        <v>24.030015785045503</v>
      </c>
      <c r="C65" s="73">
        <v>36.011000000000003</v>
      </c>
      <c r="D65" s="73"/>
      <c r="E65" s="8">
        <v>10.69480290119027</v>
      </c>
      <c r="F65" s="78">
        <v>777.81456822925384</v>
      </c>
    </row>
    <row r="66" spans="1:6">
      <c r="A66" s="4">
        <v>29341</v>
      </c>
      <c r="B66" s="97">
        <v>23.404412663680191</v>
      </c>
      <c r="C66" s="73">
        <v>34.972000000000001</v>
      </c>
      <c r="D66" s="73"/>
      <c r="E66" s="8">
        <v>10.49143046746698</v>
      </c>
      <c r="F66" s="78">
        <v>769.22696620496515</v>
      </c>
    </row>
    <row r="67" spans="1:6">
      <c r="A67" s="4">
        <v>29372</v>
      </c>
      <c r="B67" s="97">
        <v>23.545816108920299</v>
      </c>
      <c r="C67" s="73">
        <v>34.488</v>
      </c>
      <c r="D67" s="73"/>
      <c r="E67" s="8">
        <v>10.293129686961302</v>
      </c>
      <c r="F67" s="78">
        <v>769.85375762022761</v>
      </c>
    </row>
    <row r="68" spans="1:6">
      <c r="A68" s="4">
        <v>29402</v>
      </c>
      <c r="B68" s="97">
        <v>24.484220790968262</v>
      </c>
      <c r="C68" s="73">
        <v>34.28</v>
      </c>
      <c r="D68" s="73"/>
      <c r="E68" s="8">
        <v>11.496585311661674</v>
      </c>
      <c r="F68" s="78">
        <v>771.66884109359205</v>
      </c>
    </row>
    <row r="69" spans="1:6">
      <c r="A69" s="4">
        <v>29433</v>
      </c>
      <c r="B69" s="97">
        <v>24.017160926387309</v>
      </c>
      <c r="C69" s="73">
        <v>34.557000000000002</v>
      </c>
      <c r="D69" s="73"/>
      <c r="E69" s="8">
        <v>11.563529073901359</v>
      </c>
      <c r="F69" s="78">
        <v>771.82647167272796</v>
      </c>
    </row>
    <row r="70" spans="1:6">
      <c r="A70" s="4">
        <v>29464</v>
      </c>
      <c r="B70" s="97">
        <v>24.599914518891978</v>
      </c>
      <c r="C70" s="73">
        <v>37.326999999999998</v>
      </c>
      <c r="D70" s="73"/>
      <c r="E70" s="8">
        <v>11.112051085142783</v>
      </c>
      <c r="F70" s="78">
        <v>771.32839635167124</v>
      </c>
    </row>
    <row r="71" spans="1:6">
      <c r="A71" s="4">
        <v>29494</v>
      </c>
      <c r="B71" s="97">
        <v>25.902540196255359</v>
      </c>
      <c r="C71" s="73">
        <v>36.496000000000002</v>
      </c>
      <c r="D71" s="73"/>
      <c r="E71" s="8">
        <v>11.870752301727688</v>
      </c>
      <c r="F71" s="78">
        <v>775.80920879054179</v>
      </c>
    </row>
    <row r="72" spans="1:6">
      <c r="A72" s="4">
        <v>29525</v>
      </c>
      <c r="B72" s="97">
        <v>25.036979713270483</v>
      </c>
      <c r="C72" s="73">
        <v>34.488</v>
      </c>
      <c r="D72" s="73"/>
      <c r="E72" s="8">
        <v>12.835948914767153</v>
      </c>
      <c r="F72" s="78">
        <v>777.44893990368405</v>
      </c>
    </row>
    <row r="73" spans="1:6">
      <c r="A73" s="4">
        <v>29555</v>
      </c>
      <c r="B73" s="97">
        <v>24.767027681448468</v>
      </c>
      <c r="C73" s="73">
        <v>36.911000000000001</v>
      </c>
      <c r="D73" s="73"/>
      <c r="E73" s="8">
        <v>13.235354918269312</v>
      </c>
      <c r="F73" s="78">
        <v>784.31473098664139</v>
      </c>
    </row>
    <row r="74" spans="1:6">
      <c r="A74" s="4">
        <v>29586</v>
      </c>
      <c r="B74" s="97">
        <v>25.979669348204506</v>
      </c>
      <c r="C74" s="73">
        <v>39.82</v>
      </c>
      <c r="D74" s="73"/>
      <c r="E74" s="8">
        <v>14.724962659594553</v>
      </c>
      <c r="F74" s="78">
        <v>788.66776005662689</v>
      </c>
    </row>
    <row r="75" spans="1:6">
      <c r="A75" s="4">
        <v>29617</v>
      </c>
      <c r="B75" s="97">
        <v>25.122678770991755</v>
      </c>
      <c r="C75" s="73">
        <v>37.049999999999997</v>
      </c>
      <c r="D75" s="73"/>
      <c r="E75" s="8">
        <v>13.237330218352325</v>
      </c>
      <c r="F75" s="78">
        <v>793.57389524156861</v>
      </c>
    </row>
    <row r="76" spans="1:6">
      <c r="A76" s="4">
        <v>29645</v>
      </c>
      <c r="B76" s="97">
        <v>25.341211368181007</v>
      </c>
      <c r="C76" s="73">
        <v>39.265999999999998</v>
      </c>
      <c r="D76" s="73"/>
      <c r="E76" s="8">
        <v>13.676999630555814</v>
      </c>
      <c r="F76" s="78">
        <v>795.93182485136572</v>
      </c>
    </row>
    <row r="77" spans="1:6">
      <c r="A77" s="4">
        <v>29676</v>
      </c>
      <c r="B77" s="97">
        <v>25.756851798129187</v>
      </c>
      <c r="C77" s="73">
        <v>42.936</v>
      </c>
      <c r="D77" s="73"/>
      <c r="E77" s="8">
        <v>15.097484099181498</v>
      </c>
      <c r="F77" s="78">
        <v>804.49424329200542</v>
      </c>
    </row>
    <row r="78" spans="1:6">
      <c r="A78" s="4">
        <v>29706</v>
      </c>
      <c r="B78" s="97">
        <v>26.373885013722372</v>
      </c>
      <c r="C78" s="73">
        <v>39.612000000000002</v>
      </c>
      <c r="D78" s="73"/>
      <c r="E78" s="8">
        <v>14.106329167947591</v>
      </c>
      <c r="F78" s="78">
        <v>805.88680219525986</v>
      </c>
    </row>
    <row r="79" spans="1:6">
      <c r="A79" s="4">
        <v>29737</v>
      </c>
      <c r="B79" s="97">
        <v>25.752566845243134</v>
      </c>
      <c r="C79" s="73">
        <v>39.542999999999999</v>
      </c>
      <c r="D79" s="73"/>
      <c r="E79" s="8">
        <v>13.61143180885297</v>
      </c>
      <c r="F79" s="78">
        <v>804.89904608102916</v>
      </c>
    </row>
    <row r="80" spans="1:6">
      <c r="A80" s="4">
        <v>29767</v>
      </c>
      <c r="B80" s="97">
        <v>25.795416374103763</v>
      </c>
      <c r="C80" s="73">
        <v>41.69</v>
      </c>
      <c r="D80" s="73"/>
      <c r="E80" s="8">
        <v>13.622193453792827</v>
      </c>
      <c r="F80" s="78">
        <v>807.52560058308154</v>
      </c>
    </row>
    <row r="81" spans="1:6">
      <c r="A81" s="4">
        <v>29798</v>
      </c>
      <c r="B81" s="97">
        <v>26.331035484861733</v>
      </c>
      <c r="C81" s="73">
        <v>42.104999999999997</v>
      </c>
      <c r="D81" s="73"/>
      <c r="E81" s="8">
        <v>14.351725759207204</v>
      </c>
      <c r="F81" s="78">
        <v>809.58039446377109</v>
      </c>
    </row>
    <row r="82" spans="1:6">
      <c r="A82" s="4">
        <v>29829</v>
      </c>
      <c r="B82" s="97">
        <v>26.10821793478642</v>
      </c>
      <c r="C82" s="73">
        <v>40.165999999999997</v>
      </c>
      <c r="D82" s="73"/>
      <c r="E82" s="8">
        <v>13.70116449302993</v>
      </c>
      <c r="F82" s="78">
        <v>809.46940015065172</v>
      </c>
    </row>
    <row r="83" spans="1:6">
      <c r="A83" s="4">
        <v>29859</v>
      </c>
      <c r="B83" s="97">
        <v>26.549568082050985</v>
      </c>
      <c r="C83" s="73">
        <v>40.927999999999997</v>
      </c>
      <c r="D83" s="73"/>
      <c r="E83" s="8">
        <v>14.382083028582077</v>
      </c>
      <c r="F83" s="78">
        <v>812.71994789200573</v>
      </c>
    </row>
    <row r="84" spans="1:6">
      <c r="A84" s="4">
        <v>29890</v>
      </c>
      <c r="B84" s="97">
        <v>25.731142080812809</v>
      </c>
      <c r="C84" s="73">
        <v>41.204999999999998</v>
      </c>
      <c r="D84" s="73"/>
      <c r="E84" s="8">
        <v>14.673142311463916</v>
      </c>
      <c r="F84" s="78">
        <v>813.29170851336869</v>
      </c>
    </row>
    <row r="85" spans="1:6">
      <c r="A85" s="4">
        <v>29920</v>
      </c>
      <c r="B85" s="97">
        <v>26.159637369419183</v>
      </c>
      <c r="C85" s="73">
        <v>40.512</v>
      </c>
      <c r="D85" s="73"/>
      <c r="E85" s="8">
        <v>16.006136171754832</v>
      </c>
      <c r="F85" s="78">
        <v>816.86591194087748</v>
      </c>
    </row>
    <row r="86" spans="1:6">
      <c r="A86" s="4">
        <v>29951</v>
      </c>
      <c r="B86" s="97">
        <v>26.429589401241202</v>
      </c>
      <c r="C86" s="73">
        <v>40.097000000000001</v>
      </c>
      <c r="D86" s="73"/>
      <c r="E86" s="8">
        <v>15.303848504511128</v>
      </c>
      <c r="F86" s="78">
        <v>820.05210163512879</v>
      </c>
    </row>
    <row r="87" spans="1:6">
      <c r="A87" s="4">
        <v>29982</v>
      </c>
      <c r="B87" s="97">
        <v>26.181062133849505</v>
      </c>
      <c r="C87" s="73">
        <v>41.966999999999999</v>
      </c>
      <c r="D87" s="73"/>
      <c r="E87" s="8">
        <v>14.129481571324135</v>
      </c>
      <c r="F87" s="78">
        <v>822.54434369105354</v>
      </c>
    </row>
    <row r="88" spans="1:6">
      <c r="A88" s="4">
        <v>30010</v>
      </c>
      <c r="B88" s="97">
        <v>25.953959630888129</v>
      </c>
      <c r="C88" s="73">
        <v>43.006</v>
      </c>
      <c r="D88" s="73"/>
      <c r="E88" s="8">
        <v>14.417921809827794</v>
      </c>
      <c r="F88" s="78">
        <v>824.80806804349709</v>
      </c>
    </row>
    <row r="89" spans="1:6">
      <c r="A89" s="4">
        <v>30041</v>
      </c>
      <c r="B89" s="97">
        <v>26.013948971293022</v>
      </c>
      <c r="C89" s="73">
        <v>42.866999999999997</v>
      </c>
      <c r="D89" s="73"/>
      <c r="E89" s="8">
        <v>15.151710247441377</v>
      </c>
      <c r="F89" s="78">
        <v>825.6297990507087</v>
      </c>
    </row>
    <row r="90" spans="1:6">
      <c r="A90" s="4">
        <v>30071</v>
      </c>
      <c r="B90" s="97">
        <v>25.748281892357067</v>
      </c>
      <c r="C90" s="73">
        <v>44.113999999999997</v>
      </c>
      <c r="D90" s="73"/>
      <c r="E90" s="8">
        <v>14.804566188530618</v>
      </c>
      <c r="F90" s="78">
        <v>830.4911634202748</v>
      </c>
    </row>
    <row r="91" spans="1:6">
      <c r="A91" s="4">
        <v>30102</v>
      </c>
      <c r="B91" s="97">
        <v>26.378169966608436</v>
      </c>
      <c r="C91" s="73">
        <v>44.46</v>
      </c>
      <c r="D91" s="73"/>
      <c r="E91" s="8">
        <v>15.976032917398156</v>
      </c>
      <c r="F91" s="78">
        <v>830.93607339807261</v>
      </c>
    </row>
    <row r="92" spans="1:6">
      <c r="A92" s="4">
        <v>30132</v>
      </c>
      <c r="B92" s="97">
        <v>26.035373735723333</v>
      </c>
      <c r="C92" s="73">
        <v>43.075000000000003</v>
      </c>
      <c r="D92" s="73"/>
      <c r="E92" s="8">
        <v>14.786368643986769</v>
      </c>
      <c r="F92" s="78">
        <v>831.09183852656793</v>
      </c>
    </row>
    <row r="93" spans="1:6">
      <c r="A93" s="4">
        <v>30163</v>
      </c>
      <c r="B93" s="97">
        <v>25.435480331674409</v>
      </c>
      <c r="C93" s="73">
        <v>42.104999999999997</v>
      </c>
      <c r="D93" s="73"/>
      <c r="E93" s="8">
        <v>16.482829579804569</v>
      </c>
      <c r="F93" s="78">
        <v>822.63575077244604</v>
      </c>
    </row>
    <row r="94" spans="1:6">
      <c r="A94" s="4">
        <v>30194</v>
      </c>
      <c r="B94" s="97">
        <v>26.163922322305247</v>
      </c>
      <c r="C94" s="73">
        <v>43.351999999999997</v>
      </c>
      <c r="D94" s="73"/>
      <c r="E94" s="8">
        <v>15.790259210156805</v>
      </c>
      <c r="F94" s="78">
        <v>829.03051556863602</v>
      </c>
    </row>
    <row r="95" spans="1:6">
      <c r="A95" s="4">
        <v>30224</v>
      </c>
      <c r="B95" s="97">
        <v>25.919680007799617</v>
      </c>
      <c r="C95" s="73">
        <v>43.420999999999999</v>
      </c>
      <c r="D95" s="73"/>
      <c r="E95" s="8">
        <v>15.92071292824355</v>
      </c>
      <c r="F95" s="78">
        <v>830.72341202503708</v>
      </c>
    </row>
    <row r="96" spans="1:6">
      <c r="A96" s="4">
        <v>30255</v>
      </c>
      <c r="B96" s="97">
        <v>26.22391166271014</v>
      </c>
      <c r="C96" s="73">
        <v>43.698</v>
      </c>
      <c r="D96" s="73"/>
      <c r="E96" s="8">
        <v>16.044874334254644</v>
      </c>
      <c r="F96" s="78">
        <v>829.47822372239511</v>
      </c>
    </row>
    <row r="97" spans="1:6">
      <c r="A97" s="4">
        <v>30285</v>
      </c>
      <c r="B97" s="97">
        <v>27.050907569720444</v>
      </c>
      <c r="C97" s="73">
        <v>45.152000000000001</v>
      </c>
      <c r="D97" s="73"/>
      <c r="E97" s="8">
        <v>15.83882912245968</v>
      </c>
      <c r="F97" s="78">
        <v>831.33154893389303</v>
      </c>
    </row>
    <row r="98" spans="1:6">
      <c r="A98" s="4">
        <v>30316</v>
      </c>
      <c r="B98" s="97">
        <v>27.055192522606507</v>
      </c>
      <c r="C98" s="73">
        <v>46.122</v>
      </c>
      <c r="D98" s="73"/>
      <c r="E98" s="8">
        <v>15.604289139973005</v>
      </c>
      <c r="F98" s="78">
        <v>840.71476565642411</v>
      </c>
    </row>
    <row r="99" spans="1:6">
      <c r="A99" s="4">
        <v>30347</v>
      </c>
      <c r="B99" s="97">
        <v>26.378169966608436</v>
      </c>
      <c r="C99" s="73">
        <v>46.191000000000003</v>
      </c>
      <c r="D99" s="73"/>
      <c r="E99" s="8">
        <v>16.509690716000978</v>
      </c>
      <c r="F99" s="78">
        <v>834.1241285429644</v>
      </c>
    </row>
    <row r="100" spans="1:6">
      <c r="A100" s="4">
        <v>30375</v>
      </c>
      <c r="B100" s="97">
        <v>26.570992846481303</v>
      </c>
      <c r="C100" s="73">
        <v>47.576000000000001</v>
      </c>
      <c r="D100" s="73"/>
      <c r="E100" s="8">
        <v>16.626971588926377</v>
      </c>
      <c r="F100" s="78">
        <v>838.77656244077605</v>
      </c>
    </row>
    <row r="101" spans="1:6">
      <c r="A101" s="4">
        <v>30406</v>
      </c>
      <c r="B101" s="97">
        <v>26.493863694532156</v>
      </c>
      <c r="C101" s="73">
        <v>47.021999999999998</v>
      </c>
      <c r="D101" s="73"/>
      <c r="E101" s="8">
        <v>17.711200972044605</v>
      </c>
      <c r="F101" s="78">
        <v>846.10871618389911</v>
      </c>
    </row>
    <row r="102" spans="1:6">
      <c r="A102" s="4">
        <v>30436</v>
      </c>
      <c r="B102" s="97">
        <v>26.656691904202578</v>
      </c>
      <c r="C102" s="73">
        <v>46.953000000000003</v>
      </c>
      <c r="D102" s="73"/>
      <c r="E102" s="8">
        <v>15.937932405128283</v>
      </c>
      <c r="F102" s="78">
        <v>846.45848817902322</v>
      </c>
    </row>
    <row r="103" spans="1:6">
      <c r="A103" s="4">
        <v>30467</v>
      </c>
      <c r="B103" s="97">
        <v>27.209450826504799</v>
      </c>
      <c r="C103" s="73">
        <v>47.021999999999998</v>
      </c>
      <c r="D103" s="73"/>
      <c r="E103" s="8">
        <v>18.657950898740683</v>
      </c>
      <c r="F103" s="78">
        <v>847.84451800503541</v>
      </c>
    </row>
    <row r="104" spans="1:6">
      <c r="A104" s="4">
        <v>30497</v>
      </c>
      <c r="B104" s="97">
        <v>28.464942022121487</v>
      </c>
      <c r="C104" s="73">
        <v>46.744999999999997</v>
      </c>
      <c r="D104" s="73"/>
      <c r="E104" s="8">
        <v>15.814172427931764</v>
      </c>
      <c r="F104" s="78">
        <v>853.96412883172798</v>
      </c>
    </row>
    <row r="105" spans="1:6">
      <c r="A105" s="4">
        <v>30528</v>
      </c>
      <c r="B105" s="97">
        <v>27.535107245845648</v>
      </c>
      <c r="C105" s="73">
        <v>46.953000000000003</v>
      </c>
      <c r="D105" s="73"/>
      <c r="E105" s="8">
        <v>17.488606720200949</v>
      </c>
      <c r="F105" s="78">
        <v>861.51174212384728</v>
      </c>
    </row>
    <row r="106" spans="1:6">
      <c r="A106" s="4">
        <v>30559</v>
      </c>
      <c r="B106" s="97">
        <v>27.213735779390866</v>
      </c>
      <c r="C106" s="73">
        <v>52.978000000000002</v>
      </c>
      <c r="D106" s="73"/>
      <c r="E106" s="8">
        <v>17.853984738500966</v>
      </c>
      <c r="F106" s="78">
        <v>863.25966937414796</v>
      </c>
    </row>
    <row r="107" spans="1:6">
      <c r="A107" s="4">
        <v>30589</v>
      </c>
      <c r="B107" s="97">
        <v>27.10232700435321</v>
      </c>
      <c r="C107" s="73">
        <v>46.676000000000002</v>
      </c>
      <c r="D107" s="73"/>
      <c r="E107" s="8">
        <v>16.112313381356721</v>
      </c>
      <c r="F107" s="78">
        <v>858.66879534747818</v>
      </c>
    </row>
    <row r="108" spans="1:6">
      <c r="A108" s="4">
        <v>30620</v>
      </c>
      <c r="B108" s="97">
        <v>27.466547999668627</v>
      </c>
      <c r="C108" s="73">
        <v>49.377000000000002</v>
      </c>
      <c r="D108" s="73"/>
      <c r="E108" s="8">
        <v>16.246542219033998</v>
      </c>
      <c r="F108" s="78">
        <v>856.65597410620342</v>
      </c>
    </row>
    <row r="109" spans="1:6">
      <c r="A109" s="4">
        <v>30650</v>
      </c>
      <c r="B109" s="97">
        <v>27.890758335388941</v>
      </c>
      <c r="C109" s="73">
        <v>46.536999999999999</v>
      </c>
      <c r="D109" s="73"/>
      <c r="E109" s="8">
        <v>17.616648439866857</v>
      </c>
      <c r="F109" s="78">
        <v>851.98954932858692</v>
      </c>
    </row>
    <row r="110" spans="1:6">
      <c r="A110" s="4">
        <v>30681</v>
      </c>
      <c r="B110" s="97">
        <v>27.128036721669588</v>
      </c>
      <c r="C110" s="73">
        <v>44.46</v>
      </c>
      <c r="D110" s="73"/>
      <c r="E110" s="8">
        <v>15.013323680966295</v>
      </c>
      <c r="F110" s="78">
        <v>850.07000061934536</v>
      </c>
    </row>
    <row r="111" spans="1:6">
      <c r="A111" s="4">
        <v>30712</v>
      </c>
      <c r="B111" s="97">
        <v>28.040731686401166</v>
      </c>
      <c r="C111" s="73">
        <v>39.680999999999997</v>
      </c>
      <c r="D111" s="73"/>
      <c r="E111" s="8">
        <v>15.600135774429837</v>
      </c>
      <c r="F111" s="78">
        <v>848.04039032230492</v>
      </c>
    </row>
    <row r="112" spans="1:6">
      <c r="A112" s="4">
        <v>30741</v>
      </c>
      <c r="B112" s="97">
        <v>28.837732923209025</v>
      </c>
      <c r="C112" s="73">
        <v>42.936</v>
      </c>
      <c r="D112" s="73"/>
      <c r="E112" s="8">
        <v>16.362884792657599</v>
      </c>
      <c r="F112" s="78">
        <v>849.10183173684175</v>
      </c>
    </row>
    <row r="113" spans="1:6">
      <c r="A113" s="4">
        <v>30772</v>
      </c>
      <c r="B113" s="97">
        <v>28.362103152855948</v>
      </c>
      <c r="C113" s="73">
        <v>43.420999999999999</v>
      </c>
      <c r="D113" s="73"/>
      <c r="E113" s="8">
        <v>17.149189324544196</v>
      </c>
      <c r="F113" s="78">
        <v>844.08470223878066</v>
      </c>
    </row>
    <row r="114" spans="1:6">
      <c r="A114" s="4">
        <v>30802</v>
      </c>
      <c r="B114" s="97">
        <v>27.612236397794796</v>
      </c>
      <c r="C114" s="73">
        <v>45.082999999999998</v>
      </c>
      <c r="D114" s="73"/>
      <c r="E114" s="8">
        <v>15.382789366007632</v>
      </c>
      <c r="F114" s="78">
        <v>839.73540407007658</v>
      </c>
    </row>
    <row r="115" spans="1:6">
      <c r="A115" s="4">
        <v>30833</v>
      </c>
      <c r="B115" s="97">
        <v>28.482081833665731</v>
      </c>
      <c r="C115" s="73">
        <v>45.082999999999998</v>
      </c>
      <c r="D115" s="73"/>
      <c r="E115" s="8">
        <v>15.995925760730836</v>
      </c>
      <c r="F115" s="78">
        <v>843.55864515811379</v>
      </c>
    </row>
    <row r="116" spans="1:6">
      <c r="A116" s="4">
        <v>30863</v>
      </c>
      <c r="B116" s="97">
        <v>27.770779654579155</v>
      </c>
      <c r="C116" s="73">
        <v>47.576000000000001</v>
      </c>
      <c r="D116" s="73"/>
      <c r="E116" s="8">
        <v>14.72215570492178</v>
      </c>
      <c r="F116" s="78">
        <v>838.0658257466838</v>
      </c>
    </row>
    <row r="117" spans="1:6">
      <c r="A117" s="4">
        <v>30894</v>
      </c>
      <c r="B117" s="97">
        <v>29.257658306043275</v>
      </c>
      <c r="C117" s="73">
        <v>51.039000000000001</v>
      </c>
      <c r="D117" s="73"/>
      <c r="E117" s="8">
        <v>16.460624044858189</v>
      </c>
      <c r="F117" s="78">
        <v>838.59001737670985</v>
      </c>
    </row>
    <row r="118" spans="1:6">
      <c r="A118" s="4">
        <v>30925</v>
      </c>
      <c r="B118" s="97">
        <v>28.81202320589264</v>
      </c>
      <c r="C118" s="73">
        <v>44.46</v>
      </c>
      <c r="D118" s="73"/>
      <c r="E118" s="8">
        <v>17.367932530695693</v>
      </c>
      <c r="F118" s="78">
        <v>844.80383346075575</v>
      </c>
    </row>
    <row r="119" spans="1:6">
      <c r="A119" s="4">
        <v>30955</v>
      </c>
      <c r="B119" s="97">
        <v>27.985027298882347</v>
      </c>
      <c r="C119" s="73">
        <v>46.191000000000003</v>
      </c>
      <c r="D119" s="73"/>
      <c r="E119" s="8">
        <v>16.718927039440505</v>
      </c>
      <c r="F119" s="78">
        <v>843.54092337702764</v>
      </c>
    </row>
    <row r="120" spans="1:6">
      <c r="A120" s="4">
        <v>30986</v>
      </c>
      <c r="B120" s="97">
        <v>28.5806357500452</v>
      </c>
      <c r="C120" s="73">
        <v>42.658999999999999</v>
      </c>
      <c r="D120" s="73"/>
      <c r="E120" s="8">
        <v>16.069864076383709</v>
      </c>
      <c r="F120" s="78">
        <v>845.97440373777147</v>
      </c>
    </row>
    <row r="121" spans="1:6">
      <c r="A121" s="4">
        <v>31016</v>
      </c>
      <c r="B121" s="97">
        <v>28.10500597969213</v>
      </c>
      <c r="C121" s="73">
        <v>38.712000000000003</v>
      </c>
      <c r="D121" s="73"/>
      <c r="E121" s="8">
        <v>15.45502504218873</v>
      </c>
      <c r="F121" s="78">
        <v>842.728519623019</v>
      </c>
    </row>
    <row r="122" spans="1:6">
      <c r="A122" s="4">
        <v>31047</v>
      </c>
      <c r="B122" s="97">
        <v>28.542071174070625</v>
      </c>
      <c r="C122" s="73">
        <v>44.737000000000002</v>
      </c>
      <c r="D122" s="73"/>
      <c r="E122" s="8">
        <v>15.893370734309503</v>
      </c>
      <c r="F122" s="78">
        <v>834.1166667404018</v>
      </c>
    </row>
    <row r="123" spans="1:6">
      <c r="A123" s="4">
        <v>31078</v>
      </c>
      <c r="B123" s="97">
        <v>31.288725974037487</v>
      </c>
      <c r="C123" s="73">
        <v>52.978000000000002</v>
      </c>
      <c r="D123" s="73"/>
      <c r="E123" s="8">
        <v>17.193743319725048</v>
      </c>
      <c r="F123" s="78">
        <v>848.72314525678735</v>
      </c>
    </row>
    <row r="124" spans="1:6">
      <c r="A124" s="4">
        <v>31106</v>
      </c>
      <c r="B124" s="97">
        <v>28.087866168147869</v>
      </c>
      <c r="C124" s="73">
        <v>44.183</v>
      </c>
      <c r="D124" s="73"/>
      <c r="E124" s="8">
        <v>14.619161035201532</v>
      </c>
      <c r="F124" s="78">
        <v>847.20560116060847</v>
      </c>
    </row>
    <row r="125" spans="1:6">
      <c r="A125" s="4">
        <v>31137</v>
      </c>
      <c r="B125" s="97">
        <v>28.914862075158176</v>
      </c>
      <c r="C125" s="73">
        <v>46.191000000000003</v>
      </c>
      <c r="D125" s="73"/>
      <c r="E125" s="8">
        <v>16.571169014063823</v>
      </c>
      <c r="F125" s="78">
        <v>850.98873505987149</v>
      </c>
    </row>
    <row r="126" spans="1:6">
      <c r="A126" s="4">
        <v>31167</v>
      </c>
      <c r="B126" s="97">
        <v>29.788992463915179</v>
      </c>
      <c r="C126" s="73">
        <v>44.46</v>
      </c>
      <c r="D126" s="73"/>
      <c r="E126" s="8">
        <v>16.441729698955406</v>
      </c>
      <c r="F126" s="78">
        <v>851.52411939374167</v>
      </c>
    </row>
    <row r="127" spans="1:6">
      <c r="A127" s="4">
        <v>31198</v>
      </c>
      <c r="B127" s="97">
        <v>30.723112193077078</v>
      </c>
      <c r="C127" s="73">
        <v>55.262999999999998</v>
      </c>
      <c r="D127" s="73"/>
      <c r="E127" s="8">
        <v>18.397719123728653</v>
      </c>
      <c r="F127" s="78">
        <v>859.66587871491208</v>
      </c>
    </row>
    <row r="128" spans="1:6">
      <c r="A128" s="4">
        <v>31228</v>
      </c>
      <c r="B128" s="97">
        <v>29.146249531005616</v>
      </c>
      <c r="C128" s="73">
        <v>46.676000000000002</v>
      </c>
      <c r="D128" s="73"/>
      <c r="E128" s="8">
        <v>15.666402523133319</v>
      </c>
      <c r="F128" s="78">
        <v>855.86409030924256</v>
      </c>
    </row>
    <row r="129" spans="1:6">
      <c r="A129" s="4">
        <v>31259</v>
      </c>
      <c r="B129" s="97">
        <v>28.572065844273077</v>
      </c>
      <c r="C129" s="73">
        <v>41.759</v>
      </c>
      <c r="D129" s="73"/>
      <c r="E129" s="8">
        <v>15.981614059361721</v>
      </c>
      <c r="F129" s="78">
        <v>849.88252282995893</v>
      </c>
    </row>
    <row r="130" spans="1:6">
      <c r="A130" s="4">
        <v>31290</v>
      </c>
      <c r="B130" s="97">
        <v>29.030555803081899</v>
      </c>
      <c r="C130" s="73">
        <v>48.683999999999997</v>
      </c>
      <c r="D130" s="73"/>
      <c r="E130" s="8">
        <v>15.873019166471403</v>
      </c>
      <c r="F130" s="78">
        <v>844.75253356813766</v>
      </c>
    </row>
    <row r="131" spans="1:6">
      <c r="A131" s="4">
        <v>31320</v>
      </c>
      <c r="B131" s="97">
        <v>28.991991227107324</v>
      </c>
      <c r="C131" s="73">
        <v>47.853000000000002</v>
      </c>
      <c r="D131" s="73"/>
      <c r="E131" s="8">
        <v>15.460308206386689</v>
      </c>
      <c r="F131" s="78">
        <v>837.61252124100292</v>
      </c>
    </row>
    <row r="132" spans="1:6">
      <c r="A132" s="4">
        <v>31351</v>
      </c>
      <c r="B132" s="97">
        <v>28.696329477968924</v>
      </c>
      <c r="C132" s="73">
        <v>49.238</v>
      </c>
      <c r="D132" s="73"/>
      <c r="E132" s="8">
        <v>16.40717797758624</v>
      </c>
      <c r="F132" s="78">
        <v>846.34935931654456</v>
      </c>
    </row>
    <row r="133" spans="1:6">
      <c r="A133" s="4">
        <v>31381</v>
      </c>
      <c r="B133" s="97">
        <v>28.859157687639343</v>
      </c>
      <c r="C133" s="73">
        <v>51.107999999999997</v>
      </c>
      <c r="D133" s="73"/>
      <c r="E133" s="8">
        <v>15.465963494565482</v>
      </c>
      <c r="F133" s="78">
        <v>850.01496982544575</v>
      </c>
    </row>
    <row r="134" spans="1:6">
      <c r="A134" s="4">
        <v>31412</v>
      </c>
      <c r="B134" s="97">
        <v>29.257658306043275</v>
      </c>
      <c r="C134" s="73">
        <v>53.67</v>
      </c>
      <c r="D134" s="73"/>
      <c r="E134" s="8">
        <v>17.505490457203049</v>
      </c>
      <c r="F134" s="78">
        <v>845.7794641458222</v>
      </c>
    </row>
    <row r="135" spans="1:6">
      <c r="A135" s="4">
        <v>31443</v>
      </c>
      <c r="B135" s="97">
        <v>29.831841992775821</v>
      </c>
      <c r="C135" s="73">
        <v>55.5</v>
      </c>
      <c r="D135" s="73"/>
      <c r="E135" s="8">
        <v>16.743683911988601</v>
      </c>
      <c r="F135" s="78">
        <v>846.71778581807541</v>
      </c>
    </row>
    <row r="136" spans="1:6">
      <c r="A136" s="4">
        <v>31471</v>
      </c>
      <c r="B136" s="97">
        <v>29.210523824296576</v>
      </c>
      <c r="C136" s="73">
        <v>56.6</v>
      </c>
      <c r="D136" s="73"/>
      <c r="E136" s="8">
        <v>18.6323038373963</v>
      </c>
      <c r="F136" s="78">
        <v>841.80139065461003</v>
      </c>
    </row>
    <row r="137" spans="1:6">
      <c r="A137" s="4">
        <v>31502</v>
      </c>
      <c r="B137" s="97">
        <v>29.386206892625186</v>
      </c>
      <c r="C137" s="73">
        <v>61.2</v>
      </c>
      <c r="D137" s="73"/>
      <c r="E137" s="8">
        <v>17.958505760033553</v>
      </c>
      <c r="F137" s="78">
        <v>844.70123367551935</v>
      </c>
    </row>
    <row r="138" spans="1:6">
      <c r="A138" s="4">
        <v>31532</v>
      </c>
      <c r="B138" s="97">
        <v>30.118933836142087</v>
      </c>
      <c r="C138" s="73">
        <v>58.4</v>
      </c>
      <c r="D138" s="73"/>
      <c r="E138" s="8">
        <v>18.480817603250756</v>
      </c>
      <c r="F138" s="78">
        <v>841.03375771597746</v>
      </c>
    </row>
    <row r="139" spans="1:6">
      <c r="A139" s="4">
        <v>31563</v>
      </c>
      <c r="B139" s="97">
        <v>28.520646409640307</v>
      </c>
      <c r="C139" s="73">
        <v>59.5</v>
      </c>
      <c r="D139" s="73"/>
      <c r="E139" s="8">
        <v>19.886199526466932</v>
      </c>
      <c r="F139" s="78">
        <v>841.17459923934746</v>
      </c>
    </row>
    <row r="140" spans="1:6">
      <c r="A140" s="4">
        <v>31593</v>
      </c>
      <c r="B140" s="97">
        <v>30.011810013990498</v>
      </c>
      <c r="C140" s="73">
        <v>61.6</v>
      </c>
      <c r="D140" s="73"/>
      <c r="E140" s="8">
        <v>19.600682801844719</v>
      </c>
      <c r="F140" s="78">
        <v>845.80837863075249</v>
      </c>
    </row>
    <row r="141" spans="1:6">
      <c r="A141" s="4">
        <v>31624</v>
      </c>
      <c r="B141" s="97">
        <v>30.684547617102506</v>
      </c>
      <c r="C141" s="73">
        <v>62.5</v>
      </c>
      <c r="D141" s="73"/>
      <c r="E141" s="8">
        <v>20.709793941694084</v>
      </c>
      <c r="F141" s="78">
        <v>863.75214834328278</v>
      </c>
    </row>
    <row r="142" spans="1:6">
      <c r="A142" s="4">
        <v>31655</v>
      </c>
      <c r="B142" s="97">
        <v>30.213202799635493</v>
      </c>
      <c r="C142" s="73">
        <v>60.4</v>
      </c>
      <c r="D142" s="73"/>
      <c r="E142" s="8">
        <v>21.17587189276048</v>
      </c>
      <c r="F142" s="78">
        <v>853.43340812445945</v>
      </c>
    </row>
    <row r="143" spans="1:6">
      <c r="A143" s="4">
        <v>31685</v>
      </c>
      <c r="B143" s="97">
        <v>31.301580832695681</v>
      </c>
      <c r="C143" s="73">
        <v>61.1</v>
      </c>
      <c r="D143" s="73"/>
      <c r="E143" s="8">
        <v>21.884634618957833</v>
      </c>
      <c r="F143" s="78">
        <v>860.97449233933651</v>
      </c>
    </row>
    <row r="144" spans="1:6">
      <c r="A144" s="4">
        <v>31716</v>
      </c>
      <c r="B144" s="97">
        <v>31.387279890416956</v>
      </c>
      <c r="C144" s="73">
        <v>61.8</v>
      </c>
      <c r="D144" s="73"/>
      <c r="E144" s="8">
        <v>21.279798681042688</v>
      </c>
      <c r="F144" s="78">
        <v>866.61561507669933</v>
      </c>
    </row>
    <row r="145" spans="1:6">
      <c r="A145" s="4">
        <v>31746</v>
      </c>
      <c r="B145" s="97">
        <v>30.487439784343572</v>
      </c>
      <c r="C145" s="73">
        <v>61.7</v>
      </c>
      <c r="D145" s="73"/>
      <c r="E145" s="8">
        <v>21.632729898503666</v>
      </c>
      <c r="F145" s="78">
        <v>868.76461421474221</v>
      </c>
    </row>
    <row r="146" spans="1:6">
      <c r="A146" s="4">
        <v>31777</v>
      </c>
      <c r="B146" s="97">
        <v>31.190172057658032</v>
      </c>
      <c r="C146" s="73">
        <v>62</v>
      </c>
      <c r="D146" s="73"/>
      <c r="E146" s="8">
        <v>21.689250044939399</v>
      </c>
      <c r="F146" s="78">
        <v>876.48478169112298</v>
      </c>
    </row>
    <row r="147" spans="1:6">
      <c r="A147" s="4">
        <v>31808</v>
      </c>
      <c r="B147" s="97">
        <v>31.10875795282281</v>
      </c>
      <c r="C147" s="73">
        <v>67.5</v>
      </c>
      <c r="D147" s="73"/>
      <c r="E147" s="8">
        <v>21.304929774681646</v>
      </c>
      <c r="F147" s="78">
        <v>869.96409897668798</v>
      </c>
    </row>
    <row r="148" spans="1:6">
      <c r="A148" s="4">
        <v>31836</v>
      </c>
      <c r="B148" s="97">
        <v>31.888619378086418</v>
      </c>
      <c r="C148" s="73">
        <v>65.599999999999994</v>
      </c>
      <c r="D148" s="73"/>
      <c r="E148" s="8">
        <v>22.417888391308278</v>
      </c>
      <c r="F148" s="78">
        <v>873.55788963592386</v>
      </c>
    </row>
    <row r="149" spans="1:6">
      <c r="A149" s="4">
        <v>31867</v>
      </c>
      <c r="B149" s="97">
        <v>31.764355744390567</v>
      </c>
      <c r="C149" s="73">
        <v>60.7</v>
      </c>
      <c r="D149" s="73"/>
      <c r="E149" s="8">
        <v>23.830941053545786</v>
      </c>
      <c r="F149" s="78">
        <v>870.01633159462665</v>
      </c>
    </row>
    <row r="150" spans="1:6">
      <c r="A150" s="4">
        <v>31897</v>
      </c>
      <c r="B150" s="97">
        <v>32.218560750313323</v>
      </c>
      <c r="C150" s="73">
        <v>69.5</v>
      </c>
      <c r="D150" s="73"/>
      <c r="E150" s="8">
        <v>23.335602101743781</v>
      </c>
      <c r="F150" s="78">
        <v>880.72961462395006</v>
      </c>
    </row>
    <row r="151" spans="1:6">
      <c r="A151" s="4">
        <v>31928</v>
      </c>
      <c r="B151" s="97">
        <v>30.187493082319108</v>
      </c>
      <c r="C151" s="73">
        <v>65.2</v>
      </c>
      <c r="D151" s="73"/>
      <c r="E151" s="8">
        <v>21.829139372637272</v>
      </c>
      <c r="F151" s="78">
        <v>876.57712149783583</v>
      </c>
    </row>
    <row r="152" spans="1:6">
      <c r="A152" s="4">
        <v>31958</v>
      </c>
      <c r="B152" s="97">
        <v>32.171426268566627</v>
      </c>
      <c r="C152" s="73">
        <v>65.3</v>
      </c>
      <c r="D152" s="73"/>
      <c r="E152" s="8">
        <v>22.693449252633545</v>
      </c>
      <c r="F152" s="78">
        <v>882.09885539419611</v>
      </c>
    </row>
    <row r="153" spans="1:6">
      <c r="A153" s="4">
        <v>31989</v>
      </c>
      <c r="B153" s="97">
        <v>32.158571409908426</v>
      </c>
      <c r="C153" s="73">
        <v>66.900000000000006</v>
      </c>
      <c r="D153" s="73"/>
      <c r="E153" s="8">
        <v>23.10726945965612</v>
      </c>
      <c r="F153" s="78">
        <v>886.09278521585395</v>
      </c>
    </row>
    <row r="154" spans="1:6">
      <c r="A154" s="4">
        <v>32020</v>
      </c>
      <c r="B154" s="97">
        <v>31.477263901024294</v>
      </c>
      <c r="C154" s="73">
        <v>66.599999999999994</v>
      </c>
      <c r="D154" s="73"/>
      <c r="E154" s="8">
        <v>22.601806624892379</v>
      </c>
      <c r="F154" s="78">
        <v>884.35511794407705</v>
      </c>
    </row>
    <row r="155" spans="1:6">
      <c r="A155" s="4">
        <v>32050</v>
      </c>
      <c r="B155" s="97">
        <v>31.944323765605244</v>
      </c>
      <c r="C155" s="73">
        <v>66.8</v>
      </c>
      <c r="D155" s="73"/>
      <c r="E155" s="8">
        <v>22.086703837879373</v>
      </c>
      <c r="F155" s="78">
        <v>890.33295452207915</v>
      </c>
    </row>
    <row r="156" spans="1:6">
      <c r="A156" s="4">
        <v>32081</v>
      </c>
      <c r="B156" s="97">
        <v>31.618667346264402</v>
      </c>
      <c r="C156" s="73">
        <v>67.3</v>
      </c>
      <c r="D156" s="73"/>
      <c r="E156" s="8">
        <v>19.700065643790712</v>
      </c>
      <c r="F156" s="78">
        <v>878.9910146268528</v>
      </c>
    </row>
    <row r="157" spans="1:6">
      <c r="A157" s="4">
        <v>32111</v>
      </c>
      <c r="B157" s="97">
        <v>32.698475473552463</v>
      </c>
      <c r="C157" s="73">
        <v>65.8</v>
      </c>
      <c r="D157" s="73"/>
      <c r="E157" s="8">
        <v>22.053769755007639</v>
      </c>
      <c r="F157" s="78">
        <v>886.20098135301225</v>
      </c>
    </row>
    <row r="158" spans="1:6">
      <c r="A158" s="4">
        <v>32142</v>
      </c>
      <c r="B158" s="97">
        <v>31.64437706358078</v>
      </c>
      <c r="C158" s="73">
        <v>67.400000000000006</v>
      </c>
      <c r="D158" s="73"/>
      <c r="E158" s="8">
        <v>23.855880227653163</v>
      </c>
      <c r="F158" s="78">
        <v>889.47577995269489</v>
      </c>
    </row>
    <row r="159" spans="1:6">
      <c r="A159" s="5">
        <v>32173</v>
      </c>
      <c r="B159" s="97">
        <v>30.547429124748465</v>
      </c>
      <c r="C159" s="73">
        <v>67</v>
      </c>
      <c r="D159" s="73"/>
      <c r="E159" s="8">
        <v>21.398503324802281</v>
      </c>
      <c r="F159" s="78">
        <v>890.29098188266425</v>
      </c>
    </row>
    <row r="160" spans="1:6">
      <c r="A160" s="4">
        <v>32202</v>
      </c>
      <c r="B160" s="97">
        <v>31.584387723175887</v>
      </c>
      <c r="C160" s="73">
        <v>72.8</v>
      </c>
      <c r="D160" s="73"/>
      <c r="E160" s="8">
        <v>21.451958306457406</v>
      </c>
      <c r="F160" s="78">
        <v>894.23734271298531</v>
      </c>
    </row>
    <row r="161" spans="1:6">
      <c r="A161" s="4">
        <v>32233</v>
      </c>
      <c r="B161" s="97">
        <v>31.001634130671214</v>
      </c>
      <c r="C161" s="73">
        <v>69.5</v>
      </c>
      <c r="D161" s="73"/>
      <c r="E161" s="8">
        <v>23.011274860060301</v>
      </c>
      <c r="F161" s="78">
        <v>895.8537556931193</v>
      </c>
    </row>
    <row r="162" spans="1:6">
      <c r="A162" s="4">
        <v>32263</v>
      </c>
      <c r="B162" s="97">
        <v>30.414595585280487</v>
      </c>
      <c r="C162" s="73">
        <v>61.9</v>
      </c>
      <c r="D162" s="73"/>
      <c r="E162" s="8">
        <v>19.724445731176218</v>
      </c>
      <c r="F162" s="78">
        <v>894.11142479474074</v>
      </c>
    </row>
    <row r="163" spans="1:6">
      <c r="A163" s="4">
        <v>32294</v>
      </c>
      <c r="B163" s="97">
        <v>30.81738115657048</v>
      </c>
      <c r="C163" s="73">
        <v>68.2</v>
      </c>
      <c r="D163" s="73"/>
      <c r="E163" s="8">
        <v>20.349988119010519</v>
      </c>
      <c r="F163" s="78">
        <v>890.33575269804032</v>
      </c>
    </row>
    <row r="164" spans="1:6">
      <c r="A164" s="4">
        <v>32324</v>
      </c>
      <c r="B164" s="97">
        <v>31.340145408670256</v>
      </c>
      <c r="C164" s="73">
        <v>67.900000000000006</v>
      </c>
      <c r="D164" s="73"/>
      <c r="E164" s="8">
        <v>22.856918158877413</v>
      </c>
      <c r="F164" s="78">
        <v>887.920926843703</v>
      </c>
    </row>
    <row r="165" spans="1:6">
      <c r="A165" s="4">
        <v>32355</v>
      </c>
      <c r="B165" s="97">
        <v>30.607418465153355</v>
      </c>
      <c r="C165" s="73">
        <v>67.099999999999994</v>
      </c>
      <c r="D165" s="73"/>
      <c r="E165" s="8">
        <v>21.369227065127792</v>
      </c>
      <c r="F165" s="78">
        <v>883.15843135809223</v>
      </c>
    </row>
    <row r="166" spans="1:6">
      <c r="A166" s="4">
        <v>32386</v>
      </c>
      <c r="B166" s="97">
        <v>31.164462340341647</v>
      </c>
      <c r="C166" s="73">
        <v>69.3</v>
      </c>
      <c r="D166" s="73"/>
      <c r="E166" s="8">
        <v>20.847762506917277</v>
      </c>
      <c r="F166" s="78">
        <v>882.62957610146452</v>
      </c>
    </row>
    <row r="167" spans="1:6">
      <c r="A167" s="4">
        <v>32416</v>
      </c>
      <c r="B167" s="97">
        <v>30.45316016125506</v>
      </c>
      <c r="C167" s="73">
        <v>67.2</v>
      </c>
      <c r="D167" s="73"/>
      <c r="E167" s="8">
        <v>19.903584907535752</v>
      </c>
      <c r="F167" s="78">
        <v>882.99147352575289</v>
      </c>
    </row>
    <row r="168" spans="1:6">
      <c r="A168" s="4">
        <v>32447</v>
      </c>
      <c r="B168" s="97">
        <v>30.75310686327952</v>
      </c>
      <c r="C168" s="73">
        <v>67.900000000000006</v>
      </c>
      <c r="D168" s="73"/>
      <c r="E168" s="8">
        <v>22.556832669659251</v>
      </c>
      <c r="F168" s="78">
        <v>875.06517375357896</v>
      </c>
    </row>
    <row r="169" spans="1:6">
      <c r="A169" s="4">
        <v>32477</v>
      </c>
      <c r="B169" s="97">
        <v>30.924504978722076</v>
      </c>
      <c r="C169" s="73">
        <v>68.7</v>
      </c>
      <c r="D169" s="73"/>
      <c r="E169" s="8">
        <v>21.357174957466729</v>
      </c>
      <c r="F169" s="78">
        <v>877.80365529407129</v>
      </c>
    </row>
    <row r="170" spans="1:6">
      <c r="A170" s="4">
        <v>32508</v>
      </c>
      <c r="B170" s="97">
        <v>30.423165491052618</v>
      </c>
      <c r="C170" s="73">
        <v>68.400000000000006</v>
      </c>
      <c r="D170" s="73"/>
      <c r="E170" s="8">
        <v>20.289367557499492</v>
      </c>
      <c r="F170" s="78">
        <v>874.28728083642272</v>
      </c>
    </row>
    <row r="171" spans="1:6">
      <c r="A171" s="4">
        <v>32539</v>
      </c>
      <c r="B171" s="97">
        <v>30.963069554696649</v>
      </c>
      <c r="C171" s="73">
        <v>66.7</v>
      </c>
      <c r="D171" s="73"/>
      <c r="E171" s="8">
        <v>22.496455363759619</v>
      </c>
      <c r="F171" s="78">
        <v>875.30115325962277</v>
      </c>
    </row>
    <row r="172" spans="1:6">
      <c r="A172" s="4">
        <v>32567</v>
      </c>
      <c r="B172" s="97">
        <v>29.92611095626922</v>
      </c>
      <c r="C172" s="73">
        <v>65</v>
      </c>
      <c r="D172" s="73"/>
      <c r="E172" s="8">
        <v>21.820826684896517</v>
      </c>
      <c r="F172" s="78">
        <v>876.79724467343385</v>
      </c>
    </row>
    <row r="173" spans="1:6">
      <c r="A173" s="4">
        <v>32598</v>
      </c>
      <c r="B173" s="97">
        <v>31.17303224611377</v>
      </c>
      <c r="C173" s="73">
        <v>65.900000000000006</v>
      </c>
      <c r="D173" s="73"/>
      <c r="E173" s="8">
        <v>23.012503669560108</v>
      </c>
      <c r="F173" s="78">
        <v>873.30978470071591</v>
      </c>
    </row>
    <row r="174" spans="1:6">
      <c r="A174" s="4">
        <v>32628</v>
      </c>
      <c r="B174" s="97">
        <v>29.746142935054543</v>
      </c>
      <c r="C174" s="73">
        <v>65.099999999999994</v>
      </c>
      <c r="D174" s="73"/>
      <c r="E174" s="8">
        <v>21.379142490255024</v>
      </c>
      <c r="F174" s="78">
        <v>871.05445487615509</v>
      </c>
    </row>
    <row r="175" spans="1:6">
      <c r="A175" s="4">
        <v>32659</v>
      </c>
      <c r="B175" s="97">
        <v>30.011810013990498</v>
      </c>
      <c r="C175" s="73">
        <v>65.400000000000006</v>
      </c>
      <c r="D175" s="73"/>
      <c r="E175" s="8">
        <v>22.60357568825728</v>
      </c>
      <c r="F175" s="78">
        <v>869.98275348309471</v>
      </c>
    </row>
    <row r="176" spans="1:6">
      <c r="A176" s="4">
        <v>32689</v>
      </c>
      <c r="B176" s="97">
        <v>30.04180468419294</v>
      </c>
      <c r="C176" s="73">
        <v>66.900000000000006</v>
      </c>
      <c r="D176" s="73"/>
      <c r="E176" s="8">
        <v>21.632280257970844</v>
      </c>
      <c r="F176" s="78">
        <v>867.48304962460736</v>
      </c>
    </row>
    <row r="177" spans="1:6">
      <c r="A177" s="4">
        <v>32720</v>
      </c>
      <c r="B177" s="97">
        <v>29.801847322573369</v>
      </c>
      <c r="C177" s="73">
        <v>65.7</v>
      </c>
      <c r="D177" s="73"/>
      <c r="E177" s="8">
        <v>21.277975763916928</v>
      </c>
      <c r="F177" s="78">
        <v>861.69921991323395</v>
      </c>
    </row>
    <row r="178" spans="1:6">
      <c r="A178" s="4">
        <v>32751</v>
      </c>
      <c r="B178" s="97">
        <v>29.720433217738158</v>
      </c>
      <c r="C178" s="73">
        <v>65.7</v>
      </c>
      <c r="D178" s="73"/>
      <c r="E178" s="8">
        <v>22.072033181868402</v>
      </c>
      <c r="F178" s="78">
        <v>868.48759479460387</v>
      </c>
    </row>
    <row r="179" spans="1:6">
      <c r="A179" s="4">
        <v>32781</v>
      </c>
      <c r="B179" s="97">
        <v>30.457445114141127</v>
      </c>
      <c r="C179" s="73">
        <v>68.5</v>
      </c>
      <c r="D179" s="73"/>
      <c r="E179" s="8">
        <v>24.17876538086901</v>
      </c>
      <c r="F179" s="78">
        <v>861.39515145880603</v>
      </c>
    </row>
    <row r="180" spans="1:6">
      <c r="A180" s="4">
        <v>32812</v>
      </c>
      <c r="B180" s="97">
        <v>30.500294643001766</v>
      </c>
      <c r="C180" s="73">
        <v>64.8</v>
      </c>
      <c r="D180" s="73"/>
      <c r="E180" s="8">
        <v>22.185425444410974</v>
      </c>
      <c r="F180" s="78">
        <v>867.10995949647486</v>
      </c>
    </row>
    <row r="181" spans="1:6">
      <c r="A181" s="4">
        <v>32842</v>
      </c>
      <c r="B181" s="97">
        <v>30.513149501659949</v>
      </c>
      <c r="C181" s="73">
        <v>67.7</v>
      </c>
      <c r="D181" s="73"/>
      <c r="E181" s="8">
        <v>21.992228738777278</v>
      </c>
      <c r="F181" s="78">
        <v>868.38872591064876</v>
      </c>
    </row>
    <row r="182" spans="1:6">
      <c r="A182" s="4">
        <v>32873</v>
      </c>
      <c r="B182" s="97">
        <v>30.020379919762622</v>
      </c>
      <c r="C182" s="73">
        <v>68.599999999999994</v>
      </c>
      <c r="D182" s="73"/>
      <c r="E182" s="8">
        <v>21.616822658024866</v>
      </c>
      <c r="F182" s="78">
        <v>872.50391002394974</v>
      </c>
    </row>
    <row r="183" spans="1:6">
      <c r="A183" s="4">
        <v>32904</v>
      </c>
      <c r="B183" s="97">
        <v>31.624023236645414</v>
      </c>
      <c r="C183" s="73">
        <v>66.3</v>
      </c>
      <c r="D183" s="73"/>
      <c r="E183" s="8">
        <v>23.614119030644872</v>
      </c>
      <c r="F183" s="78">
        <v>881.5336238500754</v>
      </c>
    </row>
    <row r="184" spans="1:6">
      <c r="A184" s="4">
        <v>32932</v>
      </c>
      <c r="B184" s="97">
        <v>31.794350112246736</v>
      </c>
      <c r="C184" s="73">
        <v>68.400000000000006</v>
      </c>
      <c r="D184" s="73"/>
      <c r="E184" s="8">
        <v>23.217329252840564</v>
      </c>
      <c r="F184" s="78">
        <v>886.85015817596297</v>
      </c>
    </row>
    <row r="185" spans="1:6">
      <c r="A185" s="4">
        <v>32963</v>
      </c>
      <c r="B185" s="97">
        <v>31.510471986244529</v>
      </c>
      <c r="C185" s="73">
        <v>64</v>
      </c>
      <c r="D185" s="73"/>
      <c r="E185" s="8">
        <v>23.370236687717387</v>
      </c>
      <c r="F185" s="78">
        <v>885.97712727613293</v>
      </c>
    </row>
    <row r="186" spans="1:6">
      <c r="A186" s="4">
        <v>32993</v>
      </c>
      <c r="B186" s="97">
        <v>31.851125737447177</v>
      </c>
      <c r="C186" s="73">
        <v>69.7</v>
      </c>
      <c r="D186" s="73"/>
      <c r="E186" s="8">
        <v>24.402298529401293</v>
      </c>
      <c r="F186" s="78">
        <v>891.00918037931922</v>
      </c>
    </row>
    <row r="187" spans="1:6">
      <c r="A187" s="4">
        <v>33024</v>
      </c>
      <c r="B187" s="97">
        <v>32.759535740654229</v>
      </c>
      <c r="C187" s="73">
        <v>70</v>
      </c>
      <c r="D187" s="73"/>
      <c r="E187" s="8">
        <v>26.045163351721584</v>
      </c>
      <c r="F187" s="78">
        <v>894.50130397863904</v>
      </c>
    </row>
    <row r="188" spans="1:6">
      <c r="A188" s="4">
        <v>33054</v>
      </c>
      <c r="B188" s="97">
        <v>31.907901362647618</v>
      </c>
      <c r="C188" s="73">
        <v>68.2</v>
      </c>
      <c r="D188" s="73"/>
      <c r="E188" s="8">
        <v>23.262471420482157</v>
      </c>
      <c r="F188" s="78">
        <v>895.60285258195029</v>
      </c>
    </row>
    <row r="189" spans="1:6">
      <c r="A189" s="4">
        <v>33085</v>
      </c>
      <c r="B189" s="97">
        <v>32.191779488649821</v>
      </c>
      <c r="C189" s="73">
        <v>70.400000000000006</v>
      </c>
      <c r="D189" s="73"/>
      <c r="E189" s="8">
        <v>25.121107854375484</v>
      </c>
      <c r="F189" s="78">
        <v>903.27545106699404</v>
      </c>
    </row>
    <row r="190" spans="1:6">
      <c r="A190" s="4">
        <v>33116</v>
      </c>
      <c r="B190" s="97">
        <v>32.418881989451577</v>
      </c>
      <c r="C190" s="73">
        <v>71.099999999999994</v>
      </c>
      <c r="D190" s="73"/>
      <c r="E190" s="8">
        <v>26.362020937273119</v>
      </c>
      <c r="F190" s="78">
        <v>908.05100470708942</v>
      </c>
    </row>
    <row r="191" spans="1:6">
      <c r="A191" s="4">
        <v>33146</v>
      </c>
      <c r="B191" s="97">
        <v>33.043413866656429</v>
      </c>
      <c r="C191" s="73">
        <v>69.599999999999994</v>
      </c>
      <c r="D191" s="73"/>
      <c r="E191" s="8">
        <v>25.604173885339499</v>
      </c>
      <c r="F191" s="78">
        <v>913.79192905372759</v>
      </c>
    </row>
    <row r="192" spans="1:6">
      <c r="A192" s="4">
        <v>33177</v>
      </c>
      <c r="B192" s="97">
        <v>32.873086991055104</v>
      </c>
      <c r="C192" s="73">
        <v>71.900000000000006</v>
      </c>
      <c r="D192" s="73"/>
      <c r="E192" s="8">
        <v>25.847755184895604</v>
      </c>
      <c r="F192" s="78">
        <v>921.89451391144405</v>
      </c>
    </row>
    <row r="193" spans="1:6">
      <c r="A193" s="4">
        <v>33207</v>
      </c>
      <c r="B193" s="97">
        <v>33.213740742257748</v>
      </c>
      <c r="C193" s="73">
        <v>69.599999999999994</v>
      </c>
      <c r="D193" s="73"/>
      <c r="E193" s="8">
        <v>26.826101159782944</v>
      </c>
      <c r="F193" s="78">
        <v>937.04197311362168</v>
      </c>
    </row>
    <row r="194" spans="1:6">
      <c r="A194" s="4">
        <v>33238</v>
      </c>
      <c r="B194" s="97">
        <v>33.384067617859074</v>
      </c>
      <c r="C194" s="73">
        <v>70.400000000000006</v>
      </c>
      <c r="D194" s="73"/>
      <c r="E194" s="8">
        <v>26.342497896724069</v>
      </c>
      <c r="F194" s="78">
        <v>939.93528705728863</v>
      </c>
    </row>
    <row r="195" spans="1:6">
      <c r="A195" s="4">
        <v>33269</v>
      </c>
      <c r="B195" s="97">
        <v>31.226593860242328</v>
      </c>
      <c r="C195" s="73">
        <v>73.2</v>
      </c>
      <c r="D195" s="394">
        <v>29.109940971890722</v>
      </c>
      <c r="E195" s="8">
        <v>24.816646200771544</v>
      </c>
      <c r="F195" s="78">
        <v>929.40575091607059</v>
      </c>
    </row>
    <row r="196" spans="1:6">
      <c r="A196" s="4">
        <v>33297</v>
      </c>
      <c r="B196" s="97">
        <v>32.021452613048496</v>
      </c>
      <c r="C196" s="73">
        <v>67.5</v>
      </c>
      <c r="D196" s="394">
        <v>28.719203121480945</v>
      </c>
      <c r="E196" s="8">
        <v>24.692002008970977</v>
      </c>
      <c r="F196" s="78">
        <v>926.56187141438102</v>
      </c>
    </row>
    <row r="197" spans="1:6">
      <c r="A197" s="4">
        <v>33328</v>
      </c>
      <c r="B197" s="97">
        <v>33.781496994262156</v>
      </c>
      <c r="C197" s="73">
        <v>72.5</v>
      </c>
      <c r="D197" s="394">
        <v>32.235836554259521</v>
      </c>
      <c r="E197" s="8">
        <v>28.296025640436795</v>
      </c>
      <c r="F197" s="78">
        <v>970.54453389459536</v>
      </c>
    </row>
    <row r="198" spans="1:6">
      <c r="A198" s="4">
        <v>33358</v>
      </c>
      <c r="B198" s="97">
        <v>34.349253246266564</v>
      </c>
      <c r="C198" s="73">
        <v>71.400000000000006</v>
      </c>
      <c r="D198" s="394">
        <v>33.359207874187632</v>
      </c>
      <c r="E198" s="8">
        <v>28.913180365897027</v>
      </c>
      <c r="F198" s="78">
        <v>1003.6935917791637</v>
      </c>
    </row>
    <row r="199" spans="1:6">
      <c r="A199" s="4">
        <v>33389</v>
      </c>
      <c r="B199" s="97">
        <v>34.917009498270964</v>
      </c>
      <c r="C199" s="73">
        <v>72.400000000000006</v>
      </c>
      <c r="D199" s="394">
        <v>33.994156881103521</v>
      </c>
      <c r="E199" s="8">
        <v>28.969749790045014</v>
      </c>
      <c r="F199" s="78">
        <v>1020.8930466860697</v>
      </c>
    </row>
    <row r="200" spans="1:6">
      <c r="A200" s="4">
        <v>33419</v>
      </c>
      <c r="B200" s="97">
        <v>35.08733637387229</v>
      </c>
      <c r="C200" s="73">
        <v>72.5</v>
      </c>
      <c r="D200" s="394">
        <v>35.459423820140181</v>
      </c>
      <c r="E200" s="8">
        <v>32.785254504237443</v>
      </c>
      <c r="F200" s="78">
        <v>1021.6075142814432</v>
      </c>
    </row>
    <row r="201" spans="1:6">
      <c r="A201" s="4">
        <v>33450</v>
      </c>
      <c r="B201" s="97">
        <v>35.200887624273172</v>
      </c>
      <c r="C201" s="73">
        <v>72.099999999999994</v>
      </c>
      <c r="D201" s="394">
        <v>35.019843738429181</v>
      </c>
      <c r="E201" s="8">
        <v>33.245771685679465</v>
      </c>
      <c r="F201" s="78">
        <v>1033.2609844336605</v>
      </c>
    </row>
    <row r="202" spans="1:6">
      <c r="A202" s="4">
        <v>33481</v>
      </c>
      <c r="B202" s="97">
        <v>35.882195126678454</v>
      </c>
      <c r="C202" s="73">
        <v>73.8</v>
      </c>
      <c r="D202" s="394">
        <v>34.873317044525514</v>
      </c>
      <c r="E202" s="8">
        <v>32.709527138511604</v>
      </c>
      <c r="F202" s="78">
        <v>1036.6803554579944</v>
      </c>
    </row>
    <row r="203" spans="1:6">
      <c r="A203" s="4">
        <v>33511</v>
      </c>
      <c r="B203" s="97">
        <v>34.462804496667445</v>
      </c>
      <c r="C203" s="73">
        <v>72.400000000000006</v>
      </c>
      <c r="D203" s="394">
        <v>33.89647241850107</v>
      </c>
      <c r="E203" s="8">
        <v>27.393673614966858</v>
      </c>
      <c r="F203" s="78">
        <v>1040.8654939703204</v>
      </c>
    </row>
    <row r="204" spans="1:6">
      <c r="A204" s="4">
        <v>33542</v>
      </c>
      <c r="B204" s="97">
        <v>35.825419501478017</v>
      </c>
      <c r="C204" s="73">
        <v>74.599999999999994</v>
      </c>
      <c r="D204" s="394">
        <v>35.752477207947514</v>
      </c>
      <c r="E204" s="8">
        <v>34.40953812410747</v>
      </c>
      <c r="F204" s="78">
        <v>1055.123133216902</v>
      </c>
    </row>
    <row r="205" spans="1:6">
      <c r="A205" s="4">
        <v>33572</v>
      </c>
      <c r="B205" s="97">
        <v>35.825419501478017</v>
      </c>
      <c r="C205" s="73">
        <v>72.599999999999994</v>
      </c>
      <c r="D205" s="394">
        <v>34.091841343705966</v>
      </c>
      <c r="E205" s="8">
        <v>30.219915441506011</v>
      </c>
      <c r="F205" s="78">
        <v>1063.4346485463725</v>
      </c>
    </row>
    <row r="206" spans="1:6">
      <c r="A206" s="4">
        <v>33603</v>
      </c>
      <c r="B206" s="97">
        <v>35.427990125074935</v>
      </c>
      <c r="C206" s="73">
        <v>74.5</v>
      </c>
      <c r="D206" s="394">
        <v>34.971001507127959</v>
      </c>
      <c r="E206" s="8">
        <v>32.108150885933178</v>
      </c>
      <c r="F206" s="78">
        <v>1066.0453467179791</v>
      </c>
    </row>
    <row r="207" spans="1:6">
      <c r="A207" s="4">
        <v>33634</v>
      </c>
      <c r="B207" s="97">
        <v>36.109297627480224</v>
      </c>
      <c r="C207" s="73">
        <v>75.099999999999994</v>
      </c>
      <c r="D207" s="394">
        <v>34.922159275826736</v>
      </c>
      <c r="E207" s="8">
        <v>31.305624917158003</v>
      </c>
      <c r="F207" s="78">
        <v>1064.844929230713</v>
      </c>
    </row>
    <row r="208" spans="1:6">
      <c r="A208" s="4">
        <v>33663</v>
      </c>
      <c r="B208" s="97">
        <v>35.257663249473616</v>
      </c>
      <c r="C208" s="73">
        <v>75.5</v>
      </c>
      <c r="D208" s="394">
        <v>35.703634976646292</v>
      </c>
      <c r="E208" s="8">
        <v>30.913128536823198</v>
      </c>
      <c r="F208" s="78">
        <v>1065.6703911392062</v>
      </c>
    </row>
    <row r="209" spans="1:6">
      <c r="A209" s="4">
        <v>33694</v>
      </c>
      <c r="B209" s="97">
        <v>36.960932005486825</v>
      </c>
      <c r="C209" s="73">
        <v>72.599999999999994</v>
      </c>
      <c r="D209" s="394">
        <v>35.947846133152403</v>
      </c>
      <c r="E209" s="8">
        <v>35.07113063052094</v>
      </c>
      <c r="F209" s="78">
        <v>1075.9536877958569</v>
      </c>
    </row>
    <row r="210" spans="1:6">
      <c r="A210" s="4">
        <v>33724</v>
      </c>
      <c r="B210" s="97">
        <v>37.017707630687276</v>
      </c>
      <c r="C210" s="73">
        <v>76.2</v>
      </c>
      <c r="D210" s="394">
        <v>36.778164065273181</v>
      </c>
      <c r="E210" s="8">
        <v>32.851847991214008</v>
      </c>
      <c r="F210" s="78">
        <v>1093.8377630878861</v>
      </c>
    </row>
    <row r="211" spans="1:6">
      <c r="A211" s="4">
        <v>33755</v>
      </c>
      <c r="B211" s="97">
        <v>37.131258881088158</v>
      </c>
      <c r="C211" s="73">
        <v>75.3</v>
      </c>
      <c r="D211" s="394">
        <v>36.289741752260959</v>
      </c>
      <c r="E211" s="8">
        <v>30.874862223704199</v>
      </c>
      <c r="F211" s="78">
        <v>1084.7147767297272</v>
      </c>
    </row>
    <row r="212" spans="1:6">
      <c r="A212" s="4">
        <v>33785</v>
      </c>
      <c r="B212" s="97">
        <v>36.84738075508595</v>
      </c>
      <c r="C212" s="73">
        <v>76.400000000000006</v>
      </c>
      <c r="D212" s="394">
        <v>36.680479602670736</v>
      </c>
      <c r="E212" s="8">
        <v>33.389020917128228</v>
      </c>
      <c r="F212" s="78">
        <v>1085.5868749042368</v>
      </c>
    </row>
    <row r="213" spans="1:6">
      <c r="A213" s="4">
        <v>33816</v>
      </c>
      <c r="B213" s="97">
        <v>37.585463882691677</v>
      </c>
      <c r="C213" s="73">
        <v>76.099999999999994</v>
      </c>
      <c r="D213" s="394">
        <v>38.780688327713868</v>
      </c>
      <c r="E213" s="8">
        <v>35.259546015853971</v>
      </c>
      <c r="F213" s="78">
        <v>1093.2641370158824</v>
      </c>
    </row>
    <row r="214" spans="1:6">
      <c r="A214" s="4">
        <v>33847</v>
      </c>
      <c r="B214" s="97">
        <v>37.017707630687276</v>
      </c>
      <c r="C214" s="73">
        <v>75</v>
      </c>
      <c r="D214" s="394">
        <v>35.65479274534507</v>
      </c>
      <c r="E214" s="8">
        <v>34.707259197392716</v>
      </c>
      <c r="F214" s="78">
        <v>1095.7125409817515</v>
      </c>
    </row>
    <row r="215" spans="1:6">
      <c r="A215" s="4">
        <v>33877</v>
      </c>
      <c r="B215" s="97">
        <v>37.585463882691677</v>
      </c>
      <c r="C215" s="73">
        <v>77.3</v>
      </c>
      <c r="D215" s="394">
        <v>37.364270840887841</v>
      </c>
      <c r="E215" s="8">
        <v>34.869102235951921</v>
      </c>
      <c r="F215" s="78">
        <v>1104.4932171473488</v>
      </c>
    </row>
    <row r="216" spans="1:6">
      <c r="A216" s="4">
        <v>33908</v>
      </c>
      <c r="B216" s="97">
        <v>37.869342008693884</v>
      </c>
      <c r="C216" s="73">
        <v>79.2</v>
      </c>
      <c r="D216" s="394">
        <v>37.510797534791514</v>
      </c>
      <c r="E216" s="8">
        <v>35.175579291579254</v>
      </c>
      <c r="F216" s="78">
        <v>1105.2701773391848</v>
      </c>
    </row>
    <row r="217" spans="1:6">
      <c r="A217" s="4">
        <v>33938</v>
      </c>
      <c r="B217" s="97">
        <v>38.096444509495633</v>
      </c>
      <c r="C217" s="73">
        <v>82</v>
      </c>
      <c r="D217" s="394">
        <v>38.341115466912285</v>
      </c>
      <c r="E217" s="8">
        <v>35.73668479038411</v>
      </c>
      <c r="F217" s="78">
        <v>1110.7508713214504</v>
      </c>
    </row>
    <row r="218" spans="1:6">
      <c r="A218" s="4">
        <v>33969</v>
      </c>
      <c r="B218" s="97">
        <v>38.834527637101374</v>
      </c>
      <c r="C218" s="73">
        <v>81.099999999999994</v>
      </c>
      <c r="D218" s="394">
        <v>39.904059647641979</v>
      </c>
      <c r="E218" s="8">
        <v>35.82493820136073</v>
      </c>
      <c r="F218" s="78">
        <v>1117.9785598286962</v>
      </c>
    </row>
    <row r="219" spans="1:6">
      <c r="A219" s="4">
        <v>34000</v>
      </c>
      <c r="B219" s="97">
        <v>39.06163013790313</v>
      </c>
      <c r="C219" s="73">
        <v>81.2</v>
      </c>
      <c r="D219" s="394">
        <v>39.806375185039535</v>
      </c>
      <c r="E219" s="8">
        <v>39.331807108923329</v>
      </c>
      <c r="F219" s="78">
        <v>1119.270384397355</v>
      </c>
    </row>
    <row r="220" spans="1:6">
      <c r="A220" s="4">
        <v>34028</v>
      </c>
      <c r="B220" s="97">
        <v>39.742937640308419</v>
      </c>
      <c r="C220" s="73">
        <v>78.8</v>
      </c>
      <c r="D220" s="394">
        <v>38.341115466912285</v>
      </c>
      <c r="E220" s="8">
        <v>40.869317234406481</v>
      </c>
      <c r="F220" s="78">
        <v>1123.0012856786793</v>
      </c>
    </row>
    <row r="221" spans="1:6">
      <c r="A221" s="4">
        <v>34059</v>
      </c>
      <c r="B221" s="97">
        <v>39.345508263905337</v>
      </c>
      <c r="C221" s="73">
        <v>81.599999999999994</v>
      </c>
      <c r="D221" s="394">
        <v>39.024899484219979</v>
      </c>
      <c r="E221" s="8">
        <v>41.904723584716564</v>
      </c>
      <c r="F221" s="78">
        <v>1131.3958135616597</v>
      </c>
    </row>
    <row r="222" spans="1:6">
      <c r="A222" s="4">
        <v>34089</v>
      </c>
      <c r="B222" s="97">
        <v>39.004854512702693</v>
      </c>
      <c r="C222" s="73">
        <v>81</v>
      </c>
      <c r="D222" s="394">
        <v>38.536477171207757</v>
      </c>
      <c r="E222" s="8">
        <v>39.387528314863268</v>
      </c>
      <c r="F222" s="78">
        <v>1133.2612642023219</v>
      </c>
    </row>
    <row r="223" spans="1:6">
      <c r="A223" s="4">
        <v>34120</v>
      </c>
      <c r="B223" s="97">
        <v>39.06163013790313</v>
      </c>
      <c r="C223" s="73">
        <v>80.2</v>
      </c>
      <c r="D223" s="394">
        <v>39.659848491135868</v>
      </c>
      <c r="E223" s="8">
        <v>39.723555049925878</v>
      </c>
      <c r="F223" s="78">
        <v>1148.1848693276199</v>
      </c>
    </row>
    <row r="224" spans="1:6">
      <c r="A224" s="4">
        <v>34150</v>
      </c>
      <c r="B224" s="97">
        <v>39.742937640308419</v>
      </c>
      <c r="C224" s="73">
        <v>83.1</v>
      </c>
      <c r="D224" s="394">
        <v>39.317952872027313</v>
      </c>
      <c r="E224" s="8">
        <v>40.476124463672512</v>
      </c>
      <c r="F224" s="78">
        <v>1157.5121225309313</v>
      </c>
    </row>
    <row r="225" spans="1:6">
      <c r="A225" s="4">
        <v>34181</v>
      </c>
      <c r="B225" s="97">
        <v>39.856488890709301</v>
      </c>
      <c r="C225" s="73">
        <v>122.2</v>
      </c>
      <c r="D225" s="394">
        <v>39.562164028533424</v>
      </c>
      <c r="E225" s="8">
        <v>38.456422168407705</v>
      </c>
      <c r="F225" s="78">
        <v>1162.1757491325868</v>
      </c>
    </row>
    <row r="226" spans="1:6">
      <c r="A226" s="4">
        <v>34212</v>
      </c>
      <c r="B226" s="97">
        <v>39.629386389907538</v>
      </c>
      <c r="C226" s="73">
        <v>122.2</v>
      </c>
      <c r="D226" s="394">
        <v>40.978588736268861</v>
      </c>
      <c r="E226" s="8">
        <v>42.272453874116309</v>
      </c>
      <c r="F226" s="78">
        <v>1169.637551695236</v>
      </c>
    </row>
    <row r="227" spans="1:6">
      <c r="A227" s="4">
        <v>34242</v>
      </c>
      <c r="B227" s="97">
        <v>40.651347643515464</v>
      </c>
      <c r="C227" s="73">
        <v>125.7</v>
      </c>
      <c r="D227" s="394">
        <v>41.711222205787195</v>
      </c>
      <c r="E227" s="8">
        <v>43.034495891512201</v>
      </c>
      <c r="F227" s="78">
        <v>1178.0320795782161</v>
      </c>
    </row>
    <row r="228" spans="1:6">
      <c r="A228" s="4">
        <v>34273</v>
      </c>
      <c r="B228" s="97">
        <v>40.992001394718109</v>
      </c>
      <c r="C228" s="73">
        <v>127.4</v>
      </c>
      <c r="D228" s="394">
        <v>41.222799892774972</v>
      </c>
      <c r="E228" s="8">
        <v>41.285335585862676</v>
      </c>
      <c r="F228" s="78">
        <v>1183.6284315002029</v>
      </c>
    </row>
    <row r="229" spans="1:6">
      <c r="A229" s="4">
        <v>34303</v>
      </c>
      <c r="B229" s="97">
        <v>41.559757646722517</v>
      </c>
      <c r="C229" s="73">
        <v>127.9</v>
      </c>
      <c r="D229" s="394">
        <v>43.957964845643417</v>
      </c>
      <c r="E229" s="8">
        <v>43.337654324528465</v>
      </c>
      <c r="F229" s="78">
        <v>1190.1575087425208</v>
      </c>
    </row>
    <row r="230" spans="1:6">
      <c r="A230" s="4">
        <v>34334</v>
      </c>
      <c r="B230" s="97">
        <v>41.559757646722517</v>
      </c>
      <c r="C230" s="73">
        <v>121.7</v>
      </c>
      <c r="D230" s="394">
        <v>43.127646913522639</v>
      </c>
      <c r="E230" s="8">
        <v>42.115615300233735</v>
      </c>
      <c r="F230" s="78">
        <v>1196.6865859848385</v>
      </c>
    </row>
    <row r="231" spans="1:6">
      <c r="A231" s="4">
        <v>34365</v>
      </c>
      <c r="B231" s="97">
        <v>42.35461639952868</v>
      </c>
      <c r="C231" s="73">
        <v>127.1</v>
      </c>
      <c r="D231" s="394">
        <v>43.664911457836084</v>
      </c>
      <c r="E231" s="8">
        <v>47.355638599425625</v>
      </c>
      <c r="F231" s="8">
        <v>1199.3019999999999</v>
      </c>
    </row>
    <row r="232" spans="1:6">
      <c r="A232" s="4">
        <v>34393</v>
      </c>
      <c r="B232" s="97">
        <v>43.149475152334851</v>
      </c>
      <c r="C232" s="73">
        <v>132.1</v>
      </c>
      <c r="D232" s="394">
        <v>44.690598315161751</v>
      </c>
      <c r="E232" s="8">
        <v>44.984942330328224</v>
      </c>
      <c r="F232" s="8">
        <v>1210.73</v>
      </c>
    </row>
    <row r="233" spans="1:6">
      <c r="A233" s="4">
        <v>34424</v>
      </c>
      <c r="B233" s="97">
        <v>41.957187023125606</v>
      </c>
      <c r="C233" s="73">
        <v>131.19999999999999</v>
      </c>
      <c r="D233" s="394">
        <v>44.104491539547077</v>
      </c>
      <c r="E233" s="8">
        <v>47.343218134090328</v>
      </c>
      <c r="F233" s="8">
        <v>1224.288</v>
      </c>
    </row>
    <row r="234" spans="1:6">
      <c r="A234" s="4">
        <v>34454</v>
      </c>
      <c r="B234" s="97">
        <v>42.07073827352648</v>
      </c>
      <c r="C234" s="73">
        <v>128.6</v>
      </c>
      <c r="D234" s="394">
        <v>44.299860464751973</v>
      </c>
      <c r="E234" s="8">
        <v>45.412731302152501</v>
      </c>
      <c r="F234" s="8">
        <v>1239.7860000000001</v>
      </c>
    </row>
    <row r="235" spans="1:6">
      <c r="A235" s="4">
        <v>34485</v>
      </c>
      <c r="B235" s="97">
        <v>42.241065149127813</v>
      </c>
      <c r="C235" s="73">
        <v>132.19999999999999</v>
      </c>
      <c r="D235" s="394">
        <v>45.081336165571521</v>
      </c>
      <c r="E235" s="8">
        <v>48.250724076271226</v>
      </c>
      <c r="F235" s="8">
        <v>1252.4059999999999</v>
      </c>
    </row>
    <row r="236" spans="1:6">
      <c r="A236" s="4">
        <v>34515</v>
      </c>
      <c r="B236" s="97">
        <v>42.581718900330443</v>
      </c>
      <c r="C236" s="73">
        <v>92.6</v>
      </c>
      <c r="D236" s="394">
        <v>44.006807076944632</v>
      </c>
      <c r="E236" s="8">
        <v>45.820845164314875</v>
      </c>
      <c r="F236" s="8">
        <v>1264.413</v>
      </c>
    </row>
    <row r="237" spans="1:6">
      <c r="A237" s="4">
        <v>34546</v>
      </c>
      <c r="B237" s="97">
        <v>43.092699527134421</v>
      </c>
      <c r="C237" s="73">
        <v>91.1</v>
      </c>
      <c r="D237" s="394">
        <v>44.299860464751973</v>
      </c>
      <c r="E237" s="8">
        <v>44.229601052674866</v>
      </c>
      <c r="F237" s="8">
        <v>1273.0239999999999</v>
      </c>
    </row>
    <row r="238" spans="1:6">
      <c r="A238" s="4">
        <v>34577</v>
      </c>
      <c r="B238" s="97">
        <v>44.057885155541896</v>
      </c>
      <c r="C238" s="73">
        <v>99.2</v>
      </c>
      <c r="D238" s="394">
        <v>45.960489108084104</v>
      </c>
      <c r="E238" s="8">
        <v>48.234885684285992</v>
      </c>
      <c r="F238" s="8">
        <v>1281.577</v>
      </c>
    </row>
    <row r="239" spans="1:6">
      <c r="A239" s="4">
        <v>34607</v>
      </c>
      <c r="B239" s="97">
        <v>43.26302640273574</v>
      </c>
      <c r="C239" s="73">
        <v>92.9</v>
      </c>
      <c r="D239" s="394">
        <v>45.325547322077632</v>
      </c>
      <c r="E239" s="8">
        <v>44.477367928979625</v>
      </c>
      <c r="F239" s="8">
        <v>1255.2760000000001</v>
      </c>
    </row>
    <row r="240" spans="1:6">
      <c r="A240" s="4">
        <v>34638</v>
      </c>
      <c r="B240" s="97">
        <v>44.341763281544104</v>
      </c>
      <c r="C240" s="73">
        <v>89.7</v>
      </c>
      <c r="D240" s="394">
        <v>45.960489108084104</v>
      </c>
      <c r="E240" s="8">
        <v>48.530241494435565</v>
      </c>
      <c r="F240" s="8">
        <v>1292.2</v>
      </c>
    </row>
    <row r="241" spans="1:6">
      <c r="A241" s="4">
        <v>34668</v>
      </c>
      <c r="B241" s="97">
        <v>44.852743908348074</v>
      </c>
      <c r="C241" s="73">
        <v>92.4</v>
      </c>
      <c r="D241" s="394">
        <v>46.204700264590215</v>
      </c>
      <c r="E241" s="8">
        <v>47.721296412090702</v>
      </c>
      <c r="F241" s="8">
        <v>1299.125</v>
      </c>
    </row>
    <row r="242" spans="1:6">
      <c r="A242" s="4">
        <v>34699</v>
      </c>
      <c r="B242" s="97">
        <v>44.852743908348074</v>
      </c>
      <c r="C242" s="73">
        <v>94</v>
      </c>
      <c r="D242" s="394">
        <v>44.006807076944632</v>
      </c>
      <c r="E242" s="8">
        <v>47.757913564450618</v>
      </c>
      <c r="F242" s="8">
        <v>1300.8820000000001</v>
      </c>
    </row>
    <row r="243" spans="1:6">
      <c r="A243" s="4">
        <v>34730</v>
      </c>
      <c r="B243" s="97">
        <v>44.909519533548512</v>
      </c>
      <c r="C243" s="73">
        <v>95.3</v>
      </c>
      <c r="D243" s="394">
        <v>46.935911214953265</v>
      </c>
      <c r="E243" s="8">
        <v>50.771062617196648</v>
      </c>
      <c r="F243" s="8">
        <v>1300.443</v>
      </c>
    </row>
    <row r="244" spans="1:6">
      <c r="A244" s="4">
        <v>34758</v>
      </c>
      <c r="B244" s="97">
        <v>45.023070783949393</v>
      </c>
      <c r="C244" s="73">
        <v>95.4</v>
      </c>
      <c r="D244" s="394">
        <v>47.441374874191226</v>
      </c>
      <c r="E244" s="8">
        <v>50.505481040985146</v>
      </c>
      <c r="F244" s="8">
        <v>1302.328</v>
      </c>
    </row>
    <row r="245" spans="1:6">
      <c r="A245" s="4">
        <v>34789</v>
      </c>
      <c r="B245" s="97">
        <v>45.136622034350275</v>
      </c>
      <c r="C245" s="73">
        <v>95.5</v>
      </c>
      <c r="D245" s="394">
        <v>46.791493026599561</v>
      </c>
      <c r="E245" s="8">
        <v>48.962822581853445</v>
      </c>
      <c r="F245" s="8">
        <v>1313.0440000000001</v>
      </c>
    </row>
    <row r="246" spans="1:6">
      <c r="A246" s="4">
        <v>34819</v>
      </c>
      <c r="B246" s="97">
        <v>46.158583287958201</v>
      </c>
      <c r="C246" s="73">
        <v>99.6</v>
      </c>
      <c r="D246" s="394">
        <v>47.58579306254493</v>
      </c>
      <c r="E246" s="8">
        <v>50.769852670776594</v>
      </c>
      <c r="F246" s="8">
        <v>1322.777</v>
      </c>
    </row>
    <row r="247" spans="1:6">
      <c r="A247" s="4">
        <v>34850</v>
      </c>
      <c r="B247" s="97">
        <v>46.783115165163053</v>
      </c>
      <c r="C247" s="73">
        <v>99.4</v>
      </c>
      <c r="D247" s="394">
        <v>47.946838533429187</v>
      </c>
      <c r="E247" s="8">
        <v>48.462727218625332</v>
      </c>
      <c r="F247" s="8">
        <v>1317.6769999999999</v>
      </c>
    </row>
    <row r="248" spans="1:6">
      <c r="A248" s="4">
        <v>34880</v>
      </c>
      <c r="B248" s="97">
        <v>45.76115391155512</v>
      </c>
      <c r="C248" s="73">
        <v>100.4</v>
      </c>
      <c r="D248" s="394">
        <v>47.802420345075483</v>
      </c>
      <c r="E248" s="8">
        <v>48.743713428553434</v>
      </c>
      <c r="F248" s="8">
        <v>1325.5170000000001</v>
      </c>
    </row>
    <row r="249" spans="1:6">
      <c r="A249" s="4">
        <v>34911</v>
      </c>
      <c r="B249" s="97">
        <v>47.123768916365691</v>
      </c>
      <c r="C249" s="73">
        <v>101.1</v>
      </c>
      <c r="D249" s="394">
        <v>48.596720381020837</v>
      </c>
      <c r="E249" s="8">
        <v>52.722280301721412</v>
      </c>
      <c r="F249" s="8">
        <v>1348.489</v>
      </c>
    </row>
    <row r="250" spans="1:6">
      <c r="A250" s="4">
        <v>34942</v>
      </c>
      <c r="B250" s="97">
        <v>47.407647042367898</v>
      </c>
      <c r="C250" s="73">
        <v>100.1</v>
      </c>
      <c r="D250" s="394">
        <v>49.679856793673608</v>
      </c>
      <c r="E250" s="8">
        <v>51.498771642292581</v>
      </c>
      <c r="F250" s="8">
        <v>1356.451</v>
      </c>
    </row>
    <row r="251" spans="1:6">
      <c r="A251" s="4">
        <v>34972</v>
      </c>
      <c r="B251" s="97">
        <v>47.010217665964809</v>
      </c>
      <c r="C251" s="73">
        <v>102.3</v>
      </c>
      <c r="D251" s="394">
        <v>49.535438605319904</v>
      </c>
      <c r="E251" s="8">
        <v>49.049575259323518</v>
      </c>
      <c r="F251" s="8">
        <v>1353.4059999999999</v>
      </c>
    </row>
    <row r="252" spans="1:6">
      <c r="A252" s="4">
        <v>35003</v>
      </c>
      <c r="B252" s="97">
        <v>47.350871417167461</v>
      </c>
      <c r="C252" s="73">
        <v>103.1</v>
      </c>
      <c r="D252" s="394">
        <v>50.69078411214953</v>
      </c>
      <c r="E252" s="8">
        <v>55.684747516053157</v>
      </c>
      <c r="F252" s="8">
        <v>1354.7829999999999</v>
      </c>
    </row>
    <row r="253" spans="1:6">
      <c r="A253" s="4">
        <v>35033</v>
      </c>
      <c r="B253" s="97">
        <v>47.294095791967017</v>
      </c>
      <c r="C253" s="73">
        <v>103.4</v>
      </c>
      <c r="D253" s="394">
        <v>51.051829583033779</v>
      </c>
      <c r="E253" s="8">
        <v>52.741323397805942</v>
      </c>
      <c r="F253" s="8">
        <v>1355.4190000000001</v>
      </c>
    </row>
    <row r="254" spans="1:6">
      <c r="A254" s="4">
        <v>35064</v>
      </c>
      <c r="B254" s="97">
        <v>48.316057045574951</v>
      </c>
      <c r="C254" s="73">
        <v>107.3</v>
      </c>
      <c r="D254" s="394">
        <v>54.806702480230044</v>
      </c>
      <c r="E254" s="8">
        <v>55.520919877199368</v>
      </c>
      <c r="F254" s="8">
        <v>1358.6</v>
      </c>
    </row>
    <row r="255" spans="1:6">
      <c r="A255" s="4">
        <v>35095</v>
      </c>
      <c r="B255" s="97">
        <v>48.032178919572743</v>
      </c>
      <c r="C255" s="73">
        <v>107.5</v>
      </c>
      <c r="D255" s="394">
        <v>51.773920524802293</v>
      </c>
      <c r="E255" s="8">
        <v>59.008187908474262</v>
      </c>
      <c r="F255" s="8">
        <v>1363.5920000000001</v>
      </c>
    </row>
    <row r="256" spans="1:6">
      <c r="A256" s="4">
        <v>35124</v>
      </c>
      <c r="B256" s="97">
        <v>48.372832670775395</v>
      </c>
      <c r="C256" s="73">
        <v>109.3</v>
      </c>
      <c r="D256" s="394">
        <v>51.773920524802293</v>
      </c>
      <c r="E256" s="8">
        <v>56.297788100511127</v>
      </c>
      <c r="F256" s="8">
        <v>1365.377</v>
      </c>
    </row>
    <row r="257" spans="1:6">
      <c r="A257" s="4">
        <v>35155</v>
      </c>
      <c r="B257" s="97">
        <v>48.656710796777595</v>
      </c>
      <c r="C257" s="73">
        <v>108.9</v>
      </c>
      <c r="D257" s="394">
        <v>51.846129618979141</v>
      </c>
      <c r="E257" s="8">
        <v>56.351307694553022</v>
      </c>
      <c r="F257" s="8">
        <v>1375.82</v>
      </c>
    </row>
    <row r="258" spans="1:6">
      <c r="A258" s="4">
        <v>35185</v>
      </c>
      <c r="B258" s="97">
        <v>48.656710796777595</v>
      </c>
      <c r="C258" s="73">
        <v>113.1</v>
      </c>
      <c r="D258" s="394">
        <v>52.062756901509694</v>
      </c>
      <c r="E258" s="8">
        <v>57.027715760395381</v>
      </c>
      <c r="F258" s="8">
        <v>1382.4079999999999</v>
      </c>
    </row>
    <row r="259" spans="1:6">
      <c r="A259" s="4">
        <v>35216</v>
      </c>
      <c r="B259" s="97">
        <v>48.259281420374506</v>
      </c>
      <c r="C259" s="73">
        <v>112.2</v>
      </c>
      <c r="D259" s="394">
        <v>53.145893314162457</v>
      </c>
      <c r="E259" s="8">
        <v>55.997147412341995</v>
      </c>
      <c r="F259" s="8">
        <v>1380.9069999999999</v>
      </c>
    </row>
    <row r="260" spans="1:6">
      <c r="A260" s="4">
        <v>35246</v>
      </c>
      <c r="B260" s="97">
        <v>49.167691423581559</v>
      </c>
      <c r="C260" s="73">
        <v>110.5</v>
      </c>
      <c r="D260" s="394">
        <v>52.351593278217102</v>
      </c>
      <c r="E260" s="8">
        <v>57.027469542244965</v>
      </c>
      <c r="F260" s="8">
        <v>1389.6769999999999</v>
      </c>
    </row>
    <row r="261" spans="1:6">
      <c r="A261" s="4">
        <v>35277</v>
      </c>
      <c r="B261" s="97">
        <v>47.918627669171869</v>
      </c>
      <c r="C261" s="73">
        <v>111.2</v>
      </c>
      <c r="D261" s="394">
        <v>52.712638749101359</v>
      </c>
      <c r="E261" s="8">
        <v>57.256413631720939</v>
      </c>
      <c r="F261" s="8">
        <v>1412.739</v>
      </c>
    </row>
    <row r="262" spans="1:6">
      <c r="A262" s="4">
        <v>35308</v>
      </c>
      <c r="B262" s="97">
        <v>48.940588922779796</v>
      </c>
      <c r="C262" s="73">
        <v>113</v>
      </c>
      <c r="D262" s="394">
        <v>51.412875053918036</v>
      </c>
      <c r="E262" s="8">
        <v>57.635059347198627</v>
      </c>
      <c r="F262" s="8">
        <v>1415.65</v>
      </c>
    </row>
    <row r="263" spans="1:6">
      <c r="A263" s="4">
        <v>35338</v>
      </c>
      <c r="B263" s="97">
        <v>49.678672050385522</v>
      </c>
      <c r="C263" s="73">
        <v>115.2</v>
      </c>
      <c r="D263" s="394">
        <v>52.207175089863398</v>
      </c>
      <c r="E263" s="8">
        <v>58.172222736819954</v>
      </c>
      <c r="F263" s="8">
        <v>1407.768</v>
      </c>
    </row>
    <row r="264" spans="1:6">
      <c r="A264" s="4">
        <v>35369</v>
      </c>
      <c r="B264" s="97">
        <v>48.770262047178484</v>
      </c>
      <c r="C264" s="73">
        <v>116.4</v>
      </c>
      <c r="D264" s="394">
        <v>52.134965995686549</v>
      </c>
      <c r="E264" s="8">
        <v>58.728735293323709</v>
      </c>
      <c r="F264" s="8">
        <v>1420.53</v>
      </c>
    </row>
    <row r="265" spans="1:6">
      <c r="A265" s="4">
        <v>35399</v>
      </c>
      <c r="B265" s="97">
        <v>48.429608295975832</v>
      </c>
      <c r="C265" s="73">
        <v>114.2</v>
      </c>
      <c r="D265" s="394">
        <v>51.629502336448589</v>
      </c>
      <c r="E265" s="8">
        <v>53.50650644397583</v>
      </c>
      <c r="F265" s="8">
        <v>1409.5039999999999</v>
      </c>
    </row>
    <row r="266" spans="1:6">
      <c r="A266" s="4">
        <v>35430</v>
      </c>
      <c r="B266" s="97">
        <v>48.770262047178484</v>
      </c>
      <c r="C266" s="73">
        <v>115.2</v>
      </c>
      <c r="D266" s="394">
        <v>51.412875053918036</v>
      </c>
      <c r="E266" s="8">
        <v>51.758934751341926</v>
      </c>
      <c r="F266" s="8">
        <v>1419.6189999999999</v>
      </c>
    </row>
    <row r="267" spans="1:6">
      <c r="A267" s="4">
        <v>35461</v>
      </c>
      <c r="B267" s="97">
        <v>49.451569549583752</v>
      </c>
      <c r="C267" s="73">
        <v>118.8</v>
      </c>
      <c r="D267" s="394">
        <v>53.290311502516161</v>
      </c>
      <c r="E267" s="8">
        <v>56.945497527461427</v>
      </c>
      <c r="F267" s="8">
        <v>1401.9670000000001</v>
      </c>
    </row>
    <row r="268" spans="1:6">
      <c r="A268" s="4">
        <v>35489</v>
      </c>
      <c r="B268" s="97">
        <v>48.940588922779796</v>
      </c>
      <c r="C268" s="73">
        <v>116.2</v>
      </c>
      <c r="D268" s="394">
        <v>53.001475125808767</v>
      </c>
      <c r="E268" s="8">
        <v>55.252876196588034</v>
      </c>
      <c r="F268" s="8">
        <v>1402.925</v>
      </c>
    </row>
    <row r="269" spans="1:6">
      <c r="A269" s="4">
        <v>35520</v>
      </c>
      <c r="B269" s="97">
        <v>49.792223300786404</v>
      </c>
      <c r="C269" s="73">
        <v>118.9</v>
      </c>
      <c r="D269" s="394">
        <v>54.012402444284675</v>
      </c>
      <c r="E269" s="8">
        <v>57.349251096691155</v>
      </c>
      <c r="F269" s="8">
        <v>1406.3150000000001</v>
      </c>
    </row>
    <row r="270" spans="1:6">
      <c r="A270" s="4">
        <v>35550</v>
      </c>
      <c r="B270" s="97">
        <v>49.96255017638773</v>
      </c>
      <c r="C270" s="73">
        <v>120</v>
      </c>
      <c r="D270" s="394">
        <v>53.506938785046714</v>
      </c>
      <c r="E270" s="8">
        <v>56.333933593018983</v>
      </c>
      <c r="F270" s="8">
        <v>1417.1679999999999</v>
      </c>
    </row>
    <row r="271" spans="1:6">
      <c r="A271" s="4">
        <v>35581</v>
      </c>
      <c r="B271" s="97">
        <v>50.359979552790819</v>
      </c>
      <c r="C271" s="73">
        <v>120.9</v>
      </c>
      <c r="D271" s="394">
        <v>54.517866103522636</v>
      </c>
      <c r="E271" s="8">
        <v>60.334960883872434</v>
      </c>
      <c r="F271" s="8">
        <v>1406.4559999999999</v>
      </c>
    </row>
    <row r="272" spans="1:6">
      <c r="A272" s="4">
        <v>35611</v>
      </c>
      <c r="B272" s="97">
        <v>50.132877051989048</v>
      </c>
      <c r="C272" s="73">
        <v>125.3</v>
      </c>
      <c r="D272" s="394">
        <v>55.74542070452911</v>
      </c>
      <c r="E272" s="8">
        <v>59.5879809452315</v>
      </c>
      <c r="F272" s="8">
        <v>1411.2260000000001</v>
      </c>
    </row>
    <row r="273" spans="1:6">
      <c r="A273" s="4">
        <v>35642</v>
      </c>
      <c r="B273" s="97">
        <v>50.132877051989048</v>
      </c>
      <c r="C273" s="73">
        <v>123.9</v>
      </c>
      <c r="D273" s="394">
        <v>55.312166139467998</v>
      </c>
      <c r="E273" s="8">
        <v>54.324807913751073</v>
      </c>
      <c r="F273" s="8">
        <v>1426.4169999999999</v>
      </c>
    </row>
    <row r="274" spans="1:6">
      <c r="A274" s="4">
        <v>35673</v>
      </c>
      <c r="B274" s="97">
        <v>49.394793924383322</v>
      </c>
      <c r="C274" s="73">
        <v>117</v>
      </c>
      <c r="D274" s="394">
        <v>53.434729690869872</v>
      </c>
      <c r="E274" s="8">
        <v>56.512708597414964</v>
      </c>
      <c r="F274" s="8">
        <v>1429.3109999999999</v>
      </c>
    </row>
    <row r="275" spans="1:6">
      <c r="A275" s="4">
        <v>35703</v>
      </c>
      <c r="B275" s="97">
        <v>49.735447675585959</v>
      </c>
      <c r="C275" s="73">
        <v>123.9</v>
      </c>
      <c r="D275" s="394">
        <v>54.445657009345787</v>
      </c>
      <c r="E275" s="8">
        <v>58.298749766583654</v>
      </c>
      <c r="F275" s="8">
        <v>1447.133</v>
      </c>
    </row>
    <row r="276" spans="1:6">
      <c r="A276" s="4">
        <v>35734</v>
      </c>
      <c r="B276" s="97">
        <v>50.076101426788611</v>
      </c>
      <c r="C276" s="73">
        <v>122.1</v>
      </c>
      <c r="D276" s="394">
        <v>54.590075197699484</v>
      </c>
      <c r="E276" s="8">
        <v>55.007857553121163</v>
      </c>
      <c r="F276" s="8">
        <v>1421.222</v>
      </c>
    </row>
    <row r="277" spans="1:6">
      <c r="A277" s="4">
        <v>35764</v>
      </c>
      <c r="B277" s="97">
        <v>51.325165181198308</v>
      </c>
      <c r="C277" s="73">
        <v>122.5</v>
      </c>
      <c r="D277" s="394">
        <v>55.962047987059663</v>
      </c>
      <c r="E277" s="8">
        <v>59.369203932170386</v>
      </c>
      <c r="F277" s="8">
        <v>1428.0619999999999</v>
      </c>
    </row>
    <row r="278" spans="1:6">
      <c r="A278" s="4">
        <v>35795</v>
      </c>
      <c r="B278" s="97">
        <v>49.50834517478421</v>
      </c>
      <c r="C278" s="73">
        <v>125.8</v>
      </c>
      <c r="D278" s="394">
        <v>55.456584327821702</v>
      </c>
      <c r="E278" s="8">
        <v>61.078532291668772</v>
      </c>
      <c r="F278" s="8">
        <v>1437.0809999999999</v>
      </c>
    </row>
    <row r="279" spans="1:6">
      <c r="A279" s="4">
        <v>35826</v>
      </c>
      <c r="B279" s="97">
        <v>48.272389505893138</v>
      </c>
      <c r="C279" s="73">
        <v>126.5</v>
      </c>
      <c r="D279" s="394">
        <v>55.601002516175406</v>
      </c>
      <c r="E279" s="8">
        <v>60.938210167546323</v>
      </c>
      <c r="F279" s="8">
        <v>1418.2</v>
      </c>
    </row>
    <row r="280" spans="1:6">
      <c r="A280" s="4">
        <v>35854</v>
      </c>
      <c r="B280" s="97">
        <v>51.285790332485107</v>
      </c>
      <c r="C280" s="73">
        <v>129.80000000000001</v>
      </c>
      <c r="D280" s="394">
        <v>57.261811682242978</v>
      </c>
      <c r="E280" s="8">
        <v>57.092724894950599</v>
      </c>
      <c r="F280" s="8">
        <v>1416.98</v>
      </c>
    </row>
    <row r="281" spans="1:6">
      <c r="A281" s="4">
        <v>35885</v>
      </c>
      <c r="B281" s="97">
        <v>50.463242066313065</v>
      </c>
      <c r="C281" s="73">
        <v>120.9</v>
      </c>
      <c r="D281" s="394">
        <v>56.323093457943912</v>
      </c>
      <c r="E281" s="8">
        <v>62.570991855557153</v>
      </c>
      <c r="F281" s="8">
        <v>1422.903</v>
      </c>
    </row>
    <row r="282" spans="1:6">
      <c r="A282" s="4">
        <v>35915</v>
      </c>
      <c r="B282" s="97">
        <v>49.507369311000559</v>
      </c>
      <c r="C282" s="73">
        <v>140.1</v>
      </c>
      <c r="D282" s="394">
        <v>57.18960258806613</v>
      </c>
      <c r="E282" s="8">
        <v>59.012942713703019</v>
      </c>
      <c r="F282" s="8">
        <v>1427.2560000000001</v>
      </c>
    </row>
    <row r="283" spans="1:6">
      <c r="A283" s="4">
        <v>35946</v>
      </c>
      <c r="B283" s="97">
        <v>49.672038905470913</v>
      </c>
      <c r="C283" s="73">
        <v>128.1</v>
      </c>
      <c r="D283" s="394">
        <v>56.467511646297623</v>
      </c>
      <c r="E283" s="8">
        <v>56.983920728543644</v>
      </c>
      <c r="F283" s="8">
        <v>1415.7280000000001</v>
      </c>
    </row>
    <row r="284" spans="1:6">
      <c r="A284" s="4">
        <v>35976</v>
      </c>
      <c r="B284" s="97">
        <v>51.258359451213408</v>
      </c>
      <c r="C284" s="73">
        <v>127.5</v>
      </c>
      <c r="D284" s="394">
        <v>55.962047987059663</v>
      </c>
      <c r="E284" s="8">
        <v>59.866136660410938</v>
      </c>
      <c r="F284" s="8">
        <v>1420.7819999999999</v>
      </c>
    </row>
    <row r="285" spans="1:6">
      <c r="A285" s="4">
        <v>36007</v>
      </c>
      <c r="B285" s="97">
        <v>50.199907532455533</v>
      </c>
      <c r="C285" s="73">
        <v>128.69999999999999</v>
      </c>
      <c r="D285" s="394">
        <v>56.395302552120761</v>
      </c>
      <c r="E285" s="8">
        <v>60.089569269487811</v>
      </c>
      <c r="F285" s="8">
        <v>1425.9359999999999</v>
      </c>
    </row>
    <row r="286" spans="1:6">
      <c r="A286" s="4">
        <v>36038</v>
      </c>
      <c r="B286" s="97">
        <v>50.398436970499468</v>
      </c>
      <c r="C286" s="73">
        <v>129.69999999999999</v>
      </c>
      <c r="D286" s="394">
        <v>57.478438964773531</v>
      </c>
      <c r="E286" s="8">
        <v>60.218777481289351</v>
      </c>
      <c r="F286" s="8">
        <v>1436.7719999999999</v>
      </c>
    </row>
    <row r="287" spans="1:6">
      <c r="A287" s="4">
        <v>36068</v>
      </c>
      <c r="B287" s="97">
        <v>50.59836589435784</v>
      </c>
      <c r="C287" s="73">
        <v>128.19999999999999</v>
      </c>
      <c r="D287" s="394">
        <v>57.261811682242978</v>
      </c>
      <c r="E287" s="8">
        <v>60.006306329015672</v>
      </c>
      <c r="F287" s="8">
        <v>1435.787</v>
      </c>
    </row>
    <row r="288" spans="1:6">
      <c r="A288" s="4">
        <v>36099</v>
      </c>
      <c r="B288" s="97">
        <v>50.273656328814781</v>
      </c>
      <c r="C288" s="73">
        <v>134</v>
      </c>
      <c r="D288" s="394">
        <v>59.211457225017966</v>
      </c>
      <c r="E288" s="8">
        <v>59.755102001450986</v>
      </c>
      <c r="F288" s="8">
        <v>1444.1590000000001</v>
      </c>
    </row>
    <row r="289" spans="1:6">
      <c r="A289" s="4">
        <v>36129</v>
      </c>
      <c r="B289" s="97">
        <v>50.435211405406626</v>
      </c>
      <c r="C289" s="73">
        <v>131</v>
      </c>
      <c r="D289" s="394">
        <v>57.983902624011492</v>
      </c>
      <c r="E289" s="8">
        <v>58.326866572358682</v>
      </c>
      <c r="F289" s="8">
        <v>1452.1780000000001</v>
      </c>
    </row>
    <row r="290" spans="1:6">
      <c r="A290" s="4">
        <v>36160</v>
      </c>
      <c r="B290" s="97">
        <v>50.109186660889364</v>
      </c>
      <c r="C290" s="73">
        <v>129.69999999999999</v>
      </c>
      <c r="D290" s="394">
        <v>57.767275341480939</v>
      </c>
      <c r="E290" s="8">
        <v>58.59871001828806</v>
      </c>
      <c r="F290" s="8">
        <v>1457.223</v>
      </c>
    </row>
    <row r="291" spans="1:6">
      <c r="A291" s="4">
        <v>36191</v>
      </c>
      <c r="B291" s="97">
        <v>48.992958388254536</v>
      </c>
      <c r="C291" s="73">
        <v>134.1</v>
      </c>
      <c r="D291" s="394">
        <v>57.18960258806613</v>
      </c>
      <c r="E291" s="8">
        <v>59.105699803871346</v>
      </c>
      <c r="F291" s="8">
        <v>1441.0450000000001</v>
      </c>
    </row>
    <row r="292" spans="1:6">
      <c r="A292" s="4">
        <v>36219</v>
      </c>
      <c r="B292" s="97">
        <v>49.824250428427284</v>
      </c>
      <c r="C292" s="73">
        <v>130.5</v>
      </c>
      <c r="D292" s="394">
        <v>58.344948094895749</v>
      </c>
      <c r="E292" s="8">
        <v>64.004941973183023</v>
      </c>
      <c r="F292" s="8">
        <v>1449.0060000000001</v>
      </c>
    </row>
    <row r="293" spans="1:6">
      <c r="A293" s="4">
        <v>36250</v>
      </c>
      <c r="B293" s="97">
        <v>48.52015145035822</v>
      </c>
      <c r="C293" s="73">
        <v>138</v>
      </c>
      <c r="D293" s="394">
        <v>59.283666319194808</v>
      </c>
      <c r="E293" s="8">
        <v>61.307253834133626</v>
      </c>
      <c r="F293" s="8">
        <v>1455.5820000000001</v>
      </c>
    </row>
    <row r="294" spans="1:6">
      <c r="A294" s="4">
        <v>36280</v>
      </c>
      <c r="B294" s="97">
        <v>49.435335546705367</v>
      </c>
      <c r="C294" s="73">
        <v>131.1</v>
      </c>
      <c r="D294" s="394">
        <v>58.2727390007189</v>
      </c>
      <c r="E294" s="8">
        <v>65.116199366432966</v>
      </c>
      <c r="F294" s="8">
        <v>1455.2239999999999</v>
      </c>
    </row>
    <row r="295" spans="1:6">
      <c r="A295" s="4">
        <v>36311</v>
      </c>
      <c r="B295" s="97">
        <v>49.43030607021791</v>
      </c>
      <c r="C295" s="73">
        <v>133.69999999999999</v>
      </c>
      <c r="D295" s="394">
        <v>58.344948094895749</v>
      </c>
      <c r="E295" s="8">
        <v>60.812091127688518</v>
      </c>
      <c r="F295" s="8">
        <v>1453.114</v>
      </c>
    </row>
    <row r="296" spans="1:6">
      <c r="A296" s="4">
        <v>36341</v>
      </c>
      <c r="B296" s="97">
        <v>50.100842739978489</v>
      </c>
      <c r="C296" s="73">
        <v>132.5</v>
      </c>
      <c r="D296" s="394">
        <v>59.572502695902216</v>
      </c>
      <c r="E296" s="8">
        <v>66.18747483437086</v>
      </c>
      <c r="F296" s="8">
        <v>1456.3720000000001</v>
      </c>
    </row>
    <row r="297" spans="1:6">
      <c r="A297" s="4">
        <v>36372</v>
      </c>
      <c r="B297" s="97">
        <v>50.929620041907498</v>
      </c>
      <c r="C297" s="73">
        <v>134.5</v>
      </c>
      <c r="D297" s="394">
        <v>60.222384543493881</v>
      </c>
      <c r="E297" s="8">
        <v>66.870225511483937</v>
      </c>
      <c r="F297" s="8">
        <v>1460.325</v>
      </c>
    </row>
    <row r="298" spans="1:6">
      <c r="A298" s="4">
        <v>36403</v>
      </c>
      <c r="B298" s="97">
        <v>51.28659003866477</v>
      </c>
      <c r="C298" s="73">
        <v>140.5</v>
      </c>
      <c r="D298" s="394">
        <v>62.316448274622559</v>
      </c>
      <c r="E298" s="8">
        <v>66.258016039677528</v>
      </c>
      <c r="F298" s="8">
        <v>1478.144</v>
      </c>
    </row>
    <row r="299" spans="1:6">
      <c r="A299" s="4">
        <v>36433</v>
      </c>
      <c r="B299" s="97">
        <v>52.251806347612764</v>
      </c>
      <c r="C299" s="73">
        <v>135.69999999999999</v>
      </c>
      <c r="D299" s="394">
        <v>62.749702839683671</v>
      </c>
      <c r="E299" s="8">
        <v>65.05484338358346</v>
      </c>
      <c r="F299" s="8">
        <v>1478.8019999999999</v>
      </c>
    </row>
    <row r="300" spans="1:6">
      <c r="A300" s="4">
        <v>36464</v>
      </c>
      <c r="B300" s="97">
        <v>52.093365788899398</v>
      </c>
      <c r="C300" s="73">
        <v>133.69999999999999</v>
      </c>
      <c r="D300" s="394">
        <v>63.544002875629033</v>
      </c>
      <c r="E300" s="8">
        <v>62.950663239380319</v>
      </c>
      <c r="F300" s="8">
        <v>1489.7370000000001</v>
      </c>
    </row>
    <row r="301" spans="1:6">
      <c r="A301" s="4">
        <v>36494</v>
      </c>
      <c r="B301" s="97">
        <v>53.008549885246559</v>
      </c>
      <c r="C301" s="73">
        <v>135.1</v>
      </c>
      <c r="D301" s="394">
        <v>63.471793781452185</v>
      </c>
      <c r="E301" s="8">
        <v>70.897264409841185</v>
      </c>
      <c r="F301" s="8">
        <v>1489.2929999999999</v>
      </c>
    </row>
    <row r="302" spans="1:6">
      <c r="A302" s="4">
        <v>36525</v>
      </c>
      <c r="B302" s="97">
        <v>53.776036462330296</v>
      </c>
      <c r="C302" s="73">
        <v>138.69999999999999</v>
      </c>
      <c r="D302" s="394">
        <v>64.049466534866994</v>
      </c>
      <c r="E302" s="8">
        <v>68.74874168369746</v>
      </c>
      <c r="F302" s="8">
        <v>1492.1479999999999</v>
      </c>
    </row>
    <row r="303" spans="1:6">
      <c r="A303" s="4">
        <v>36556</v>
      </c>
      <c r="B303" s="97">
        <v>51.54138072506651</v>
      </c>
      <c r="C303" s="73">
        <v>138.1</v>
      </c>
      <c r="D303" s="394">
        <v>64.121675629043835</v>
      </c>
      <c r="E303" s="8">
        <v>61.868791460975345</v>
      </c>
      <c r="F303" s="8">
        <v>1486.7349999999999</v>
      </c>
    </row>
    <row r="304" spans="1:6">
      <c r="A304" s="4">
        <v>36585</v>
      </c>
      <c r="B304" s="97">
        <v>54.247643840957089</v>
      </c>
      <c r="C304" s="73">
        <v>140.9</v>
      </c>
      <c r="D304" s="394">
        <v>63.688421063982737</v>
      </c>
      <c r="E304" s="8">
        <v>67.043009503488392</v>
      </c>
      <c r="F304" s="8">
        <v>1501.212</v>
      </c>
    </row>
    <row r="305" spans="1:6">
      <c r="A305" s="4">
        <v>36616</v>
      </c>
      <c r="B305" s="97">
        <v>55.331211829287845</v>
      </c>
      <c r="C305" s="73">
        <v>144.9</v>
      </c>
      <c r="D305" s="394">
        <v>64.699348382458652</v>
      </c>
      <c r="E305" s="8">
        <v>70.974264935155247</v>
      </c>
      <c r="F305" s="8">
        <v>1504.85</v>
      </c>
    </row>
    <row r="306" spans="1:6">
      <c r="A306" s="4">
        <v>36646</v>
      </c>
      <c r="B306" s="97">
        <v>55.874253192575097</v>
      </c>
      <c r="C306" s="73">
        <v>147.27865937072505</v>
      </c>
      <c r="D306" s="394">
        <v>66.793412113587337</v>
      </c>
      <c r="E306" s="8">
        <v>70.503965806427885</v>
      </c>
      <c r="F306" s="8">
        <v>1512.059</v>
      </c>
    </row>
    <row r="307" spans="1:6">
      <c r="A307" s="4">
        <v>36677</v>
      </c>
      <c r="B307" s="97">
        <v>57.153036174526356</v>
      </c>
      <c r="C307" s="73">
        <v>153.81997264021888</v>
      </c>
      <c r="D307" s="394">
        <v>66.648993925233626</v>
      </c>
      <c r="E307" s="8">
        <v>72.868173074936763</v>
      </c>
      <c r="F307" s="8">
        <v>1513.385</v>
      </c>
    </row>
    <row r="308" spans="1:6">
      <c r="A308" s="4">
        <v>36707</v>
      </c>
      <c r="B308" s="97">
        <v>56.981737691209183</v>
      </c>
      <c r="C308" s="73">
        <v>151.14398084815323</v>
      </c>
      <c r="D308" s="394">
        <v>67.01003939611789</v>
      </c>
      <c r="E308" s="8">
        <v>71.348504723775221</v>
      </c>
      <c r="F308" s="8">
        <v>1517.0219999999999</v>
      </c>
    </row>
    <row r="309" spans="1:6">
      <c r="A309" s="4">
        <v>36738</v>
      </c>
      <c r="B309" s="97">
        <v>57.605756519337291</v>
      </c>
      <c r="C309" s="73">
        <v>150.15287277701779</v>
      </c>
      <c r="D309" s="394">
        <v>68.093175808770653</v>
      </c>
      <c r="E309" s="8">
        <v>74.790417017869899</v>
      </c>
      <c r="F309" s="8">
        <v>1536.52</v>
      </c>
    </row>
    <row r="310" spans="1:6">
      <c r="A310" s="4">
        <v>36769</v>
      </c>
      <c r="B310" s="97">
        <v>58.236004383222358</v>
      </c>
      <c r="C310" s="22">
        <v>146.88221614227083</v>
      </c>
      <c r="D310" s="394">
        <v>69.176312221423416</v>
      </c>
      <c r="E310" s="8">
        <v>73.682018284328862</v>
      </c>
      <c r="F310" s="8">
        <v>1549.067</v>
      </c>
    </row>
    <row r="311" spans="1:6">
      <c r="A311" s="4">
        <v>36799</v>
      </c>
      <c r="B311" s="97">
        <v>56.75126336820064</v>
      </c>
      <c r="C311" s="22">
        <v>150.84664842681252</v>
      </c>
      <c r="D311" s="394">
        <v>69.176312221423416</v>
      </c>
      <c r="E311" s="8">
        <v>74.074822869596375</v>
      </c>
      <c r="F311" s="8">
        <v>1563.057</v>
      </c>
    </row>
    <row r="312" spans="1:6">
      <c r="A312" s="4">
        <v>36830</v>
      </c>
      <c r="B312" s="97">
        <v>57.764596931140474</v>
      </c>
      <c r="C312" s="22">
        <v>152.63064295485634</v>
      </c>
      <c r="D312" s="394">
        <v>66.937830301941034</v>
      </c>
      <c r="E312" s="8">
        <v>79.185554737753279</v>
      </c>
      <c r="F312" s="8">
        <v>1556.8679999999999</v>
      </c>
    </row>
    <row r="313" spans="1:6">
      <c r="A313" s="4">
        <v>36860</v>
      </c>
      <c r="B313" s="97">
        <v>56.656712579416528</v>
      </c>
      <c r="C313" s="22">
        <v>154.61285909712723</v>
      </c>
      <c r="D313" s="394">
        <v>67.732130337886403</v>
      </c>
      <c r="E313" s="8">
        <v>76.667954176416004</v>
      </c>
      <c r="F313" s="8">
        <v>1556.578</v>
      </c>
    </row>
    <row r="314" spans="1:6">
      <c r="A314" s="4">
        <v>36891</v>
      </c>
      <c r="B314" s="97">
        <v>57.08340152877021</v>
      </c>
      <c r="C314" s="22">
        <v>153.81997264021888</v>
      </c>
      <c r="D314" s="394">
        <v>67.804339432063259</v>
      </c>
      <c r="E314" s="8">
        <v>73.716484504705718</v>
      </c>
      <c r="F314" s="8">
        <v>1561.204</v>
      </c>
    </row>
    <row r="315" spans="1:6">
      <c r="A315" s="4">
        <v>36922</v>
      </c>
      <c r="B315" s="97">
        <v>56.888302154854379</v>
      </c>
      <c r="C315" s="22">
        <v>149.16176470588235</v>
      </c>
      <c r="D315" s="394">
        <v>70.620494104960443</v>
      </c>
      <c r="E315" s="8">
        <v>72.451266134038576</v>
      </c>
      <c r="F315" s="8">
        <v>1556.673</v>
      </c>
    </row>
    <row r="316" spans="1:6">
      <c r="A316" s="4">
        <v>36950</v>
      </c>
      <c r="B316" s="97">
        <v>56.603765775482145</v>
      </c>
      <c r="C316" s="22">
        <v>152.53153214774281</v>
      </c>
      <c r="D316" s="394">
        <v>68.526430373831772</v>
      </c>
      <c r="E316" s="8">
        <v>75.496841386138541</v>
      </c>
      <c r="F316" s="8">
        <v>1556.329</v>
      </c>
    </row>
    <row r="317" spans="1:6">
      <c r="A317" s="4">
        <v>36981</v>
      </c>
      <c r="B317" s="97">
        <v>55.70958359810475</v>
      </c>
      <c r="C317" s="22">
        <v>149.55820793433651</v>
      </c>
      <c r="D317" s="394">
        <v>69.176312221423416</v>
      </c>
      <c r="E317" s="8">
        <v>72.616499510541459</v>
      </c>
      <c r="F317" s="8">
        <v>1565.442</v>
      </c>
    </row>
    <row r="318" spans="1:6">
      <c r="A318" s="4">
        <v>37011</v>
      </c>
      <c r="B318" s="97">
        <v>54.616472129593589</v>
      </c>
      <c r="C318" s="22"/>
      <c r="D318" s="394">
        <v>69.031894033069719</v>
      </c>
      <c r="E318" s="8">
        <v>71.993503850322554</v>
      </c>
      <c r="F318" s="8">
        <v>1566.9949999999999</v>
      </c>
    </row>
    <row r="319" spans="1:6">
      <c r="A319" s="4">
        <v>37042</v>
      </c>
      <c r="B319" s="97">
        <v>53.648741082401884</v>
      </c>
      <c r="C319" s="22"/>
      <c r="D319" s="394">
        <v>68.093175808770653</v>
      </c>
      <c r="E319" s="8">
        <v>71.69276551469386</v>
      </c>
      <c r="F319" s="8">
        <v>1553.434</v>
      </c>
    </row>
    <row r="320" spans="1:6">
      <c r="A320" s="4">
        <v>37072</v>
      </c>
      <c r="B320" s="97">
        <v>51.873034725706006</v>
      </c>
      <c r="C320" s="22"/>
      <c r="D320" s="394">
        <v>66.215739360172535</v>
      </c>
      <c r="E320" s="8">
        <v>63.11936198089878</v>
      </c>
      <c r="F320" s="8">
        <v>1550.2719999999999</v>
      </c>
    </row>
    <row r="321" spans="1:6">
      <c r="A321" s="4">
        <v>37103</v>
      </c>
      <c r="B321" s="97">
        <v>53.136245118264817</v>
      </c>
      <c r="C321" s="22"/>
      <c r="D321" s="394">
        <v>67.659921243709547</v>
      </c>
      <c r="E321" s="8">
        <v>65.714227693656127</v>
      </c>
      <c r="F321" s="8">
        <v>1543.8409999999999</v>
      </c>
    </row>
    <row r="322" spans="1:6">
      <c r="A322" s="4">
        <v>37134</v>
      </c>
      <c r="B322" s="97">
        <v>52.447021341233274</v>
      </c>
      <c r="C322" s="22"/>
      <c r="D322" s="394">
        <v>69.392939503953968</v>
      </c>
      <c r="E322" s="8">
        <v>67.411440221375798</v>
      </c>
      <c r="F322" s="8">
        <v>1544.5129999999999</v>
      </c>
    </row>
    <row r="323" spans="1:6">
      <c r="A323" s="4">
        <v>37164</v>
      </c>
      <c r="B323" s="97">
        <v>52.754758831569433</v>
      </c>
      <c r="C323" s="22"/>
      <c r="D323" s="394">
        <v>67.587712149532692</v>
      </c>
      <c r="E323" s="8">
        <v>66.754534855368746</v>
      </c>
      <c r="F323" s="8">
        <v>1526.5530000000001</v>
      </c>
    </row>
    <row r="324" spans="1:6">
      <c r="A324" s="4">
        <v>37195</v>
      </c>
      <c r="B324" s="97">
        <v>52.286265970821113</v>
      </c>
      <c r="C324" s="22"/>
      <c r="D324" s="394">
        <v>67.51550305535585</v>
      </c>
      <c r="E324" s="8">
        <v>66.162506249539106</v>
      </c>
      <c r="F324" s="8">
        <v>1536.8969999999999</v>
      </c>
    </row>
    <row r="325" spans="1:6">
      <c r="A325" s="4">
        <v>37225</v>
      </c>
      <c r="B325" s="97">
        <v>51.67761980554058</v>
      </c>
      <c r="C325" s="22"/>
      <c r="D325" s="394">
        <v>67.659921243709547</v>
      </c>
      <c r="E325" s="8">
        <v>66.488603938003351</v>
      </c>
      <c r="F325" s="8">
        <v>1527.6</v>
      </c>
    </row>
    <row r="326" spans="1:6">
      <c r="A326" s="4">
        <v>37256</v>
      </c>
      <c r="B326" s="97">
        <v>51.602271596821957</v>
      </c>
      <c r="C326" s="22"/>
      <c r="D326" s="394">
        <v>67.371084867002139</v>
      </c>
      <c r="E326" s="8">
        <v>68.850290645380056</v>
      </c>
      <c r="F326" s="8">
        <v>1523.3019999999999</v>
      </c>
    </row>
    <row r="327" spans="1:6">
      <c r="A327" s="4">
        <v>37287</v>
      </c>
      <c r="B327" s="97">
        <v>51.232643602005773</v>
      </c>
      <c r="C327" s="22"/>
      <c r="D327" s="394">
        <v>69.248521315600286</v>
      </c>
      <c r="E327" s="8">
        <v>73.665869008735484</v>
      </c>
      <c r="F327" s="8">
        <v>1531.3230000000001</v>
      </c>
    </row>
    <row r="328" spans="1:6">
      <c r="A328" s="4">
        <v>37315</v>
      </c>
      <c r="B328" s="97">
        <v>51.651304176698183</v>
      </c>
      <c r="C328" s="22"/>
      <c r="D328" s="394">
        <v>68.237593997124364</v>
      </c>
      <c r="E328" s="8">
        <v>67.109483095414632</v>
      </c>
      <c r="F328" s="8">
        <v>1529.8240000000001</v>
      </c>
    </row>
    <row r="329" spans="1:6">
      <c r="A329" s="4">
        <v>37346</v>
      </c>
      <c r="B329" s="97">
        <v>52.445421928873905</v>
      </c>
      <c r="C329" s="22"/>
      <c r="D329" s="394">
        <v>66.360157548526232</v>
      </c>
      <c r="E329" s="8">
        <v>64.205787634250271</v>
      </c>
      <c r="F329" s="8">
        <v>1530.577</v>
      </c>
    </row>
    <row r="330" spans="1:6">
      <c r="A330" s="4">
        <v>37376</v>
      </c>
      <c r="B330" s="97">
        <v>52.824993256960347</v>
      </c>
      <c r="C330" s="22"/>
      <c r="D330" s="394">
        <v>67.154457584471587</v>
      </c>
      <c r="E330" s="8">
        <v>65.487180396855464</v>
      </c>
      <c r="F330" s="8">
        <v>1525.3430000000001</v>
      </c>
    </row>
    <row r="331" spans="1:6">
      <c r="A331" s="4">
        <v>37407</v>
      </c>
      <c r="B331" s="97">
        <v>52.28155204058325</v>
      </c>
      <c r="C331" s="22"/>
      <c r="D331" s="394">
        <v>67.587712149532692</v>
      </c>
      <c r="E331" s="8">
        <v>66.671269287475511</v>
      </c>
      <c r="F331" s="8">
        <v>1534.79</v>
      </c>
    </row>
    <row r="332" spans="1:6">
      <c r="A332" s="4">
        <v>37437</v>
      </c>
      <c r="B332" s="97">
        <v>52.319326108215016</v>
      </c>
      <c r="C332" s="22"/>
      <c r="D332" s="394">
        <v>68.093175808770653</v>
      </c>
      <c r="E332" s="8">
        <v>66.700805870144251</v>
      </c>
      <c r="F332" s="8">
        <v>1536.913</v>
      </c>
    </row>
    <row r="333" spans="1:6">
      <c r="A333" s="4">
        <v>37468</v>
      </c>
      <c r="B333" s="97">
        <v>51.686563506086223</v>
      </c>
      <c r="C333" s="22"/>
      <c r="D333" s="394">
        <v>66.287948454349376</v>
      </c>
      <c r="E333" s="8">
        <v>66.806795996150797</v>
      </c>
      <c r="F333" s="8">
        <v>1543.07</v>
      </c>
    </row>
    <row r="334" spans="1:6">
      <c r="A334" s="4">
        <v>37499</v>
      </c>
      <c r="B334" s="97">
        <v>51.77588489183794</v>
      </c>
      <c r="C334" s="22"/>
      <c r="D334" s="394">
        <v>66.648993925233626</v>
      </c>
      <c r="E334" s="8">
        <v>66.966992160685322</v>
      </c>
      <c r="F334" s="8">
        <v>1539.3779999999999</v>
      </c>
    </row>
    <row r="335" spans="1:6">
      <c r="A335" s="4">
        <v>37529</v>
      </c>
      <c r="B335" s="97">
        <v>52.10502415423371</v>
      </c>
      <c r="C335" s="22"/>
      <c r="D335" s="394">
        <v>67.01003939611789</v>
      </c>
      <c r="E335" s="8">
        <v>65.800052234423333</v>
      </c>
      <c r="F335" s="8">
        <v>1529.414</v>
      </c>
    </row>
    <row r="336" spans="1:6">
      <c r="A336" s="4">
        <v>37560</v>
      </c>
      <c r="B336" s="97">
        <v>51.586499080884565</v>
      </c>
      <c r="C336" s="22"/>
      <c r="D336" s="394">
        <v>66.287948454349376</v>
      </c>
      <c r="E336" s="8">
        <v>62.184781452265071</v>
      </c>
      <c r="F336" s="8">
        <v>1541.84</v>
      </c>
    </row>
    <row r="337" spans="1:6">
      <c r="A337" s="4">
        <v>37590</v>
      </c>
      <c r="B337" s="97">
        <v>51.283075667696451</v>
      </c>
      <c r="C337" s="74"/>
      <c r="D337" s="394">
        <v>66.287948454349376</v>
      </c>
      <c r="E337" s="8">
        <v>62.4710914828268</v>
      </c>
      <c r="F337" s="8">
        <v>1529.287</v>
      </c>
    </row>
    <row r="338" spans="1:6">
      <c r="A338" s="4">
        <v>37621</v>
      </c>
      <c r="B338" s="97">
        <v>52.260750048158407</v>
      </c>
      <c r="C338" s="75"/>
      <c r="D338" s="394">
        <v>68.526430373831772</v>
      </c>
      <c r="E338" s="8">
        <v>62.489897046185853</v>
      </c>
      <c r="F338" s="8">
        <v>1526.7750000000001</v>
      </c>
    </row>
    <row r="339" spans="1:6">
      <c r="A339" s="4">
        <v>37652</v>
      </c>
      <c r="B339" s="97">
        <v>52.242262867432352</v>
      </c>
      <c r="C339" s="74"/>
      <c r="D339" s="394">
        <v>65.638066606757718</v>
      </c>
      <c r="E339" s="8">
        <v>59.82534117405676</v>
      </c>
      <c r="F339" s="8">
        <v>1532.7260000000001</v>
      </c>
    </row>
    <row r="340" spans="1:6">
      <c r="A340" s="4">
        <v>37680</v>
      </c>
      <c r="B340" s="97">
        <v>51.997215587755939</v>
      </c>
      <c r="C340" s="74"/>
      <c r="D340" s="394">
        <v>64.915975664989205</v>
      </c>
      <c r="E340" s="8">
        <v>57.430115846463195</v>
      </c>
      <c r="F340" s="8">
        <v>1526.511</v>
      </c>
    </row>
    <row r="341" spans="1:6">
      <c r="A341" s="4">
        <v>37711</v>
      </c>
      <c r="B341" s="97">
        <v>51.419914527805254</v>
      </c>
      <c r="C341" s="74"/>
      <c r="D341" s="394">
        <v>63.90504834651329</v>
      </c>
      <c r="E341" s="8">
        <v>59.892040041461534</v>
      </c>
      <c r="F341" s="8">
        <v>1516.77</v>
      </c>
    </row>
    <row r="342" spans="1:6">
      <c r="A342" s="4">
        <v>37741</v>
      </c>
      <c r="B342" s="97">
        <v>51.96024122630385</v>
      </c>
      <c r="C342" s="74"/>
      <c r="D342" s="394">
        <v>65.710275700934574</v>
      </c>
      <c r="E342" s="8">
        <v>61.729610835831494</v>
      </c>
      <c r="F342" s="8">
        <v>1524.5440000000001</v>
      </c>
    </row>
    <row r="343" spans="1:6">
      <c r="A343" s="4">
        <v>37772</v>
      </c>
      <c r="B343" s="97">
        <v>51.611615150457439</v>
      </c>
      <c r="C343" s="15"/>
      <c r="D343" s="394">
        <v>65.710275700934574</v>
      </c>
      <c r="E343" s="8">
        <v>57.111027254145888</v>
      </c>
      <c r="F343" s="8">
        <v>1535.9739999999999</v>
      </c>
    </row>
    <row r="344" spans="1:6">
      <c r="A344" s="4">
        <v>37802</v>
      </c>
      <c r="B344" s="97">
        <v>50.928020629548122</v>
      </c>
      <c r="C344" s="15"/>
      <c r="D344" s="394">
        <v>66.721203019410495</v>
      </c>
      <c r="E344" s="8">
        <v>64.772789777179909</v>
      </c>
      <c r="F344" s="8">
        <v>1541.5940000000001</v>
      </c>
    </row>
    <row r="345" spans="1:6">
      <c r="A345" s="4">
        <v>37833</v>
      </c>
      <c r="B345" s="97">
        <v>51.769855782625861</v>
      </c>
      <c r="C345" s="15"/>
      <c r="D345" s="394">
        <v>69.465148598130838</v>
      </c>
      <c r="E345" s="8">
        <v>62.409416342527557</v>
      </c>
      <c r="F345" s="8">
        <v>1540.855</v>
      </c>
    </row>
    <row r="346" spans="1:6">
      <c r="A346" s="4">
        <v>37864</v>
      </c>
      <c r="B346" s="97">
        <v>51.186725540008041</v>
      </c>
      <c r="C346" s="15"/>
      <c r="D346" s="394">
        <v>67.154457584471587</v>
      </c>
      <c r="E346" s="8">
        <v>62.059682335648745</v>
      </c>
      <c r="F346" s="8">
        <v>1536.665</v>
      </c>
    </row>
    <row r="347" spans="1:6">
      <c r="A347" s="4">
        <v>37894</v>
      </c>
      <c r="B347" s="97">
        <v>51.270217743092623</v>
      </c>
      <c r="C347" s="15"/>
      <c r="D347" s="394">
        <v>66.937830301941034</v>
      </c>
      <c r="E347" s="8">
        <v>63.565862423166742</v>
      </c>
      <c r="F347" s="8">
        <v>1564.537</v>
      </c>
    </row>
    <row r="348" spans="1:6">
      <c r="A348" s="4">
        <v>37925</v>
      </c>
      <c r="B348" s="97">
        <v>54.057258397279121</v>
      </c>
      <c r="C348" s="15"/>
      <c r="D348" s="394">
        <v>68.237593997124364</v>
      </c>
      <c r="E348" s="8">
        <v>59.913640105492483</v>
      </c>
      <c r="F348" s="8">
        <v>1554.3969999999999</v>
      </c>
    </row>
    <row r="349" spans="1:6">
      <c r="A349" s="4">
        <v>37955</v>
      </c>
      <c r="B349" s="97">
        <v>51.186325686918202</v>
      </c>
      <c r="C349" s="15"/>
      <c r="D349" s="394">
        <v>66.432366642703073</v>
      </c>
      <c r="E349" s="8">
        <v>63.624860277618723</v>
      </c>
      <c r="F349" s="8">
        <v>1548.6389999999999</v>
      </c>
    </row>
    <row r="350" spans="1:6">
      <c r="A350" s="4">
        <v>37986</v>
      </c>
      <c r="B350" s="97">
        <v>52.527199099894439</v>
      </c>
      <c r="C350" s="76"/>
      <c r="D350" s="394">
        <v>69.898403163191929</v>
      </c>
      <c r="E350" s="8">
        <v>63.735030689853424</v>
      </c>
      <c r="F350" s="8">
        <v>1557.731</v>
      </c>
    </row>
    <row r="351" spans="1:6">
      <c r="A351" s="4">
        <v>38017</v>
      </c>
      <c r="B351" s="97">
        <v>55.88660015232292</v>
      </c>
      <c r="C351" s="15"/>
      <c r="D351" s="8">
        <v>72.8</v>
      </c>
      <c r="E351" s="8">
        <v>66.14728147298456</v>
      </c>
      <c r="F351" s="8">
        <v>1552.665</v>
      </c>
    </row>
    <row r="352" spans="1:6">
      <c r="A352" s="4">
        <v>38046</v>
      </c>
      <c r="B352" s="97">
        <v>55.952683929931446</v>
      </c>
      <c r="C352" s="15"/>
      <c r="D352" s="8">
        <v>73.900000000000006</v>
      </c>
      <c r="E352" s="8">
        <v>67.476098754179802</v>
      </c>
      <c r="F352" s="8">
        <v>1564.26</v>
      </c>
    </row>
    <row r="353" spans="1:6">
      <c r="A353" s="4">
        <v>38077</v>
      </c>
      <c r="B353" s="97">
        <v>56.926668697638981</v>
      </c>
      <c r="C353" s="15"/>
      <c r="D353" s="8">
        <v>75.099999999999994</v>
      </c>
      <c r="E353" s="8">
        <v>69.098612792757692</v>
      </c>
      <c r="F353" s="8">
        <v>1570.2090000000001</v>
      </c>
    </row>
    <row r="354" spans="1:6">
      <c r="A354" s="4">
        <v>38107</v>
      </c>
      <c r="B354" s="97">
        <v>56.018767707539972</v>
      </c>
      <c r="C354" s="15"/>
      <c r="D354" s="8">
        <v>75.3</v>
      </c>
      <c r="E354" s="8">
        <v>69.522496080010328</v>
      </c>
      <c r="F354" s="8">
        <v>1573.787</v>
      </c>
    </row>
    <row r="355" spans="1:6">
      <c r="A355" s="4">
        <v>38138</v>
      </c>
      <c r="B355" s="97">
        <v>55.819014470677828</v>
      </c>
      <c r="C355" s="15"/>
      <c r="D355" s="8">
        <v>75</v>
      </c>
      <c r="E355" s="8">
        <v>72.234121886833151</v>
      </c>
      <c r="F355" s="8">
        <v>1594.3710000000001</v>
      </c>
    </row>
    <row r="356" spans="1:6">
      <c r="A356" s="4">
        <v>38168</v>
      </c>
      <c r="B356" s="97">
        <v>56.630793602437159</v>
      </c>
      <c r="C356" s="15"/>
      <c r="D356" s="8">
        <v>75.7</v>
      </c>
      <c r="E356" s="8">
        <v>69.060811221208468</v>
      </c>
      <c r="F356" s="8">
        <v>1604.681</v>
      </c>
    </row>
    <row r="357" spans="1:6">
      <c r="A357" s="4">
        <v>38199</v>
      </c>
      <c r="B357" s="97">
        <v>54.965932977913162</v>
      </c>
      <c r="C357" s="15"/>
      <c r="D357" s="8">
        <v>75.400000000000006</v>
      </c>
      <c r="E357" s="8">
        <v>60.979322678912162</v>
      </c>
      <c r="F357" s="8">
        <v>1590.6559999999999</v>
      </c>
    </row>
    <row r="358" spans="1:6">
      <c r="A358" s="4">
        <v>38230</v>
      </c>
      <c r="B358" s="97">
        <v>57.20076618431073</v>
      </c>
      <c r="C358" s="15"/>
      <c r="D358" s="8">
        <v>76.3</v>
      </c>
      <c r="E358" s="8">
        <v>73.160314227564626</v>
      </c>
      <c r="F358" s="8">
        <v>1598.771</v>
      </c>
    </row>
    <row r="359" spans="1:6">
      <c r="A359" s="4">
        <v>38260</v>
      </c>
      <c r="B359" s="97">
        <v>56.747942117288638</v>
      </c>
      <c r="C359" s="15"/>
      <c r="D359" s="8">
        <v>77.7</v>
      </c>
      <c r="E359" s="8">
        <v>71.272518906140476</v>
      </c>
      <c r="F359" s="8">
        <v>1598.18</v>
      </c>
    </row>
    <row r="360" spans="1:6">
      <c r="A360" s="4">
        <v>38291</v>
      </c>
      <c r="B360" s="97">
        <v>59.84336633663365</v>
      </c>
      <c r="C360" s="15"/>
      <c r="D360" s="8">
        <v>76.8</v>
      </c>
      <c r="E360" s="8">
        <v>74.454689106063256</v>
      </c>
      <c r="F360" s="8">
        <v>1612.9259999999999</v>
      </c>
    </row>
    <row r="361" spans="1:6">
      <c r="A361" s="4">
        <v>38321</v>
      </c>
      <c r="B361" s="97">
        <v>57.613789794364045</v>
      </c>
      <c r="C361" s="15"/>
      <c r="D361" s="8">
        <v>77.2</v>
      </c>
      <c r="E361" s="8">
        <v>76.030843722122384</v>
      </c>
      <c r="F361" s="8">
        <v>1618.107</v>
      </c>
    </row>
    <row r="362" spans="1:6">
      <c r="A362" s="4">
        <v>38352</v>
      </c>
      <c r="B362" s="97">
        <v>56.64431073876618</v>
      </c>
      <c r="C362" s="15"/>
      <c r="D362" s="8">
        <v>77.900000000000006</v>
      </c>
      <c r="E362" s="8">
        <v>73.16391054545457</v>
      </c>
      <c r="F362" s="8">
        <v>1630.6569999999999</v>
      </c>
    </row>
    <row r="363" spans="1:6">
      <c r="A363" s="4">
        <v>38383</v>
      </c>
      <c r="B363" s="97">
        <v>58.855864432597095</v>
      </c>
      <c r="C363" s="15"/>
      <c r="D363" s="8">
        <v>78.2</v>
      </c>
      <c r="E363" s="8">
        <v>72.374515866494662</v>
      </c>
      <c r="F363" s="8">
        <v>1627.8130000000001</v>
      </c>
    </row>
    <row r="364" spans="1:6">
      <c r="A364" s="4">
        <v>38411</v>
      </c>
      <c r="B364" s="97">
        <v>58.916691546077672</v>
      </c>
      <c r="C364" s="15"/>
      <c r="D364" s="8">
        <v>79.400000000000006</v>
      </c>
      <c r="E364" s="8">
        <v>70.462928827450781</v>
      </c>
      <c r="F364" s="8">
        <v>1634.135</v>
      </c>
    </row>
    <row r="365" spans="1:6">
      <c r="A365" s="4">
        <v>38442</v>
      </c>
      <c r="B365" s="97">
        <v>58.412051789794354</v>
      </c>
      <c r="C365" s="15"/>
      <c r="D365" s="8">
        <v>78.7</v>
      </c>
      <c r="E365" s="8">
        <v>70.795834350683791</v>
      </c>
      <c r="F365" s="8">
        <v>1643.7139999999999</v>
      </c>
    </row>
    <row r="366" spans="1:6">
      <c r="A366" s="4">
        <v>38472</v>
      </c>
      <c r="B366" s="97">
        <v>59.423584158415828</v>
      </c>
      <c r="C366" s="15"/>
      <c r="D366" s="8">
        <v>79.7</v>
      </c>
      <c r="E366" s="8">
        <v>69.766574820818349</v>
      </c>
      <c r="F366" s="8">
        <v>1655.2940000000001</v>
      </c>
    </row>
    <row r="367" spans="1:6">
      <c r="A367" s="4">
        <v>38503</v>
      </c>
      <c r="B367" s="97">
        <v>59.039847677075393</v>
      </c>
      <c r="D367" s="8">
        <v>80.400000000000006</v>
      </c>
      <c r="E367" s="8">
        <v>74.442904761186497</v>
      </c>
      <c r="F367" s="8">
        <v>1658.7850000000001</v>
      </c>
    </row>
    <row r="368" spans="1:6">
      <c r="A368" s="4">
        <v>38533</v>
      </c>
      <c r="B368" s="97">
        <v>59.416074638233042</v>
      </c>
      <c r="D368" s="8">
        <v>80.2</v>
      </c>
      <c r="E368" s="8">
        <v>73.120092682381738</v>
      </c>
      <c r="F368" s="8">
        <v>1668.1579999999999</v>
      </c>
    </row>
    <row r="369" spans="1:6">
      <c r="A369" s="4">
        <v>38564</v>
      </c>
      <c r="B369" s="97">
        <v>59.277148514851476</v>
      </c>
      <c r="D369" s="8">
        <v>82.6</v>
      </c>
      <c r="E369" s="8">
        <v>72.12545106808264</v>
      </c>
      <c r="F369" s="8">
        <v>1670.415</v>
      </c>
    </row>
    <row r="370" spans="1:6">
      <c r="A370" s="4">
        <v>38595</v>
      </c>
      <c r="B370" s="97">
        <v>59.907197258187352</v>
      </c>
      <c r="D370" s="8">
        <v>82.6</v>
      </c>
      <c r="E370" s="8">
        <v>71.211235321179473</v>
      </c>
      <c r="F370" s="8">
        <v>1668.337</v>
      </c>
    </row>
    <row r="371" spans="1:6">
      <c r="A371" s="4">
        <v>38625</v>
      </c>
      <c r="B371" s="97">
        <v>59.961265803503409</v>
      </c>
      <c r="D371" s="8">
        <v>84</v>
      </c>
      <c r="E371" s="8">
        <v>75.48858692092557</v>
      </c>
      <c r="F371" s="8">
        <v>1691.807</v>
      </c>
    </row>
    <row r="372" spans="1:6">
      <c r="A372" s="4">
        <v>38656</v>
      </c>
      <c r="B372" s="97">
        <v>60.039364813404397</v>
      </c>
      <c r="D372" s="8">
        <v>83.5</v>
      </c>
      <c r="E372" s="8">
        <v>76.513378017121056</v>
      </c>
      <c r="F372" s="8">
        <v>1655.538</v>
      </c>
    </row>
    <row r="373" spans="1:6">
      <c r="A373" s="4">
        <v>38686</v>
      </c>
      <c r="B373" s="97">
        <v>61.163539984767688</v>
      </c>
      <c r="D373" s="8">
        <v>83</v>
      </c>
      <c r="E373" s="8">
        <v>74.153495292198627</v>
      </c>
      <c r="F373" s="8">
        <v>1690.453</v>
      </c>
    </row>
    <row r="374" spans="1:6">
      <c r="A374" s="4">
        <v>38717</v>
      </c>
      <c r="B374" s="97">
        <v>60.654394516374701</v>
      </c>
      <c r="D374" s="8">
        <v>85.5</v>
      </c>
      <c r="E374" s="8">
        <v>74.433739822311878</v>
      </c>
      <c r="F374" s="8">
        <v>1698.0260000000001</v>
      </c>
    </row>
    <row r="375" spans="1:6">
      <c r="A375" s="4">
        <v>38748</v>
      </c>
      <c r="B375" s="97">
        <v>61.291201827875078</v>
      </c>
      <c r="D375" s="8">
        <v>85.7</v>
      </c>
      <c r="E375" s="14">
        <v>81.311732981417009</v>
      </c>
      <c r="F375" s="8">
        <v>1703.5630000000001</v>
      </c>
    </row>
    <row r="376" spans="1:6">
      <c r="A376" s="4">
        <v>38776</v>
      </c>
      <c r="B376" s="97">
        <v>61.923503427265786</v>
      </c>
      <c r="D376" s="8">
        <v>85.2</v>
      </c>
      <c r="E376" s="14">
        <v>78.821815781463073</v>
      </c>
      <c r="F376" s="8">
        <v>1716.1579999999999</v>
      </c>
    </row>
    <row r="377" spans="1:6">
      <c r="A377" s="4">
        <v>38807</v>
      </c>
      <c r="B377" s="97">
        <v>61.8206230007616</v>
      </c>
      <c r="D377" s="8">
        <v>85.3</v>
      </c>
      <c r="E377" s="14">
        <v>79.032661685655412</v>
      </c>
      <c r="F377" s="8">
        <v>1724.0719999999999</v>
      </c>
    </row>
    <row r="378" spans="1:6">
      <c r="A378" s="4">
        <v>38837</v>
      </c>
      <c r="B378" s="97">
        <v>62.181079969535404</v>
      </c>
      <c r="D378" s="8">
        <v>86</v>
      </c>
      <c r="E378" s="14">
        <v>77.552954375847236</v>
      </c>
      <c r="F378" s="8">
        <v>1726.711</v>
      </c>
    </row>
    <row r="379" spans="1:6">
      <c r="A379" s="4">
        <v>38868</v>
      </c>
      <c r="B379" s="97">
        <v>63.937556740289395</v>
      </c>
      <c r="D379" s="8">
        <v>86.4</v>
      </c>
      <c r="E379" s="14">
        <v>81.516804596132104</v>
      </c>
      <c r="F379" s="8">
        <v>1742.6320000000001</v>
      </c>
    </row>
    <row r="380" spans="1:6">
      <c r="A380" s="4">
        <v>38898</v>
      </c>
      <c r="B380" s="97">
        <v>64.190627570449337</v>
      </c>
      <c r="D380" s="8">
        <v>88.9</v>
      </c>
      <c r="E380" s="14">
        <v>75.918967747926587</v>
      </c>
      <c r="F380" s="8">
        <v>1749.48</v>
      </c>
    </row>
    <row r="381" spans="1:6">
      <c r="A381" s="4">
        <v>38929</v>
      </c>
      <c r="B381" s="97">
        <v>63.27746991622238</v>
      </c>
      <c r="D381" s="8">
        <v>87.4</v>
      </c>
      <c r="E381" s="14">
        <v>72.190952248042294</v>
      </c>
      <c r="F381" s="8">
        <v>1742.6610000000001</v>
      </c>
    </row>
    <row r="382" spans="1:6">
      <c r="A382" s="4">
        <v>38960</v>
      </c>
      <c r="B382" s="97">
        <v>64.123792840822532</v>
      </c>
      <c r="D382" s="8">
        <v>87.8</v>
      </c>
      <c r="E382" s="14">
        <v>77.120572727329716</v>
      </c>
      <c r="F382" s="8">
        <v>1739.9390000000001</v>
      </c>
    </row>
    <row r="383" spans="1:6">
      <c r="A383" s="4">
        <v>38990</v>
      </c>
      <c r="B383" s="97">
        <v>65.04971667936023</v>
      </c>
      <c r="D383" s="8">
        <v>90.1</v>
      </c>
      <c r="E383" s="14">
        <v>78.134936057491743</v>
      </c>
      <c r="F383" s="8">
        <v>1766.394</v>
      </c>
    </row>
    <row r="384" spans="1:6">
      <c r="A384" s="4">
        <v>39021</v>
      </c>
      <c r="B384" s="97">
        <v>65.548348819497321</v>
      </c>
      <c r="D384" s="8">
        <v>90.4</v>
      </c>
      <c r="E384" s="14">
        <v>79.458093442876404</v>
      </c>
      <c r="F384" s="8">
        <v>1770.818</v>
      </c>
    </row>
    <row r="385" spans="1:6">
      <c r="A385" s="4">
        <v>39051</v>
      </c>
      <c r="B385" s="97">
        <v>68.169171363290161</v>
      </c>
      <c r="D385" s="8">
        <v>91.3</v>
      </c>
      <c r="E385" s="14">
        <v>76.954291905246137</v>
      </c>
      <c r="F385" s="8">
        <v>1780.662</v>
      </c>
    </row>
    <row r="386" spans="1:6">
      <c r="A386" s="4">
        <v>39082</v>
      </c>
      <c r="B386" s="97">
        <v>66.962391469916213</v>
      </c>
      <c r="D386" s="8">
        <v>92.2</v>
      </c>
      <c r="E386" s="14">
        <v>83.090799787360396</v>
      </c>
      <c r="F386" s="8">
        <v>1790.597</v>
      </c>
    </row>
    <row r="387" spans="1:6">
      <c r="A387" s="4">
        <v>39113</v>
      </c>
      <c r="B387" s="97">
        <v>66.224205635948195</v>
      </c>
      <c r="C387" s="60"/>
      <c r="D387" s="8">
        <v>91.6</v>
      </c>
      <c r="E387" s="14">
        <v>84.352417844934962</v>
      </c>
      <c r="F387" s="8">
        <v>1805.674</v>
      </c>
    </row>
    <row r="388" spans="1:6">
      <c r="A388" s="4">
        <v>39141</v>
      </c>
      <c r="B388" s="97">
        <v>66.884292460015217</v>
      </c>
      <c r="C388" s="60"/>
      <c r="D388" s="8">
        <v>94.2</v>
      </c>
      <c r="E388" s="14">
        <v>84.478740202462717</v>
      </c>
      <c r="F388" s="8">
        <v>1807.7090000000001</v>
      </c>
    </row>
    <row r="389" spans="1:6">
      <c r="A389" s="4">
        <v>39172</v>
      </c>
      <c r="B389" s="97">
        <v>67.411460776846909</v>
      </c>
      <c r="C389" s="60"/>
      <c r="D389" s="8">
        <v>93.1</v>
      </c>
      <c r="E389" s="14">
        <v>85.030441988336307</v>
      </c>
      <c r="F389" s="8">
        <v>1810.355</v>
      </c>
    </row>
    <row r="390" spans="1:6">
      <c r="A390" s="4">
        <v>39202</v>
      </c>
      <c r="B390" s="97">
        <v>66.989425742574241</v>
      </c>
      <c r="C390" s="60"/>
      <c r="D390" s="8">
        <v>93.6</v>
      </c>
      <c r="E390" s="14">
        <v>85.584959879634781</v>
      </c>
      <c r="F390" s="8">
        <v>1811.365</v>
      </c>
    </row>
    <row r="391" spans="1:6">
      <c r="A391" s="4">
        <v>39233</v>
      </c>
      <c r="B391" s="97">
        <v>68.689581111957338</v>
      </c>
      <c r="C391" s="60"/>
      <c r="D391" s="8">
        <v>94.4</v>
      </c>
      <c r="E391" s="14">
        <v>89.082102766058213</v>
      </c>
      <c r="F391" s="8">
        <v>1832.8989999999999</v>
      </c>
    </row>
    <row r="392" spans="1:6">
      <c r="A392" s="4">
        <v>39263</v>
      </c>
      <c r="B392" s="97">
        <v>66.613198781416585</v>
      </c>
      <c r="C392" s="60"/>
      <c r="D392" s="8">
        <v>94</v>
      </c>
      <c r="E392" s="14">
        <v>83.484960048601494</v>
      </c>
      <c r="F392" s="8">
        <v>1836.6790000000001</v>
      </c>
    </row>
    <row r="393" spans="1:6">
      <c r="A393" s="4">
        <v>39294</v>
      </c>
      <c r="B393" s="97">
        <v>69.26556130997713</v>
      </c>
      <c r="C393" s="60"/>
      <c r="D393" s="8">
        <v>95.6</v>
      </c>
      <c r="E393" s="14">
        <v>86.976694635523032</v>
      </c>
      <c r="F393" s="8">
        <v>1834.1559999999999</v>
      </c>
    </row>
    <row r="394" spans="1:6">
      <c r="A394" s="4">
        <v>39325</v>
      </c>
      <c r="B394" s="97">
        <v>68.649029702970282</v>
      </c>
      <c r="C394" s="60"/>
      <c r="D394" s="8">
        <v>95.7</v>
      </c>
      <c r="E394" s="14">
        <v>85.706740595329961</v>
      </c>
      <c r="F394" s="8">
        <v>1842.4010000000001</v>
      </c>
    </row>
    <row r="395" spans="1:6">
      <c r="A395" s="4">
        <v>39355</v>
      </c>
      <c r="B395" s="97">
        <v>70.052559025133263</v>
      </c>
      <c r="C395" s="60"/>
      <c r="D395" s="8">
        <v>94.3</v>
      </c>
      <c r="E395" s="14">
        <v>84.978978071124104</v>
      </c>
      <c r="F395" s="8">
        <v>1838.29</v>
      </c>
    </row>
    <row r="396" spans="1:6">
      <c r="A396" s="4">
        <v>39386</v>
      </c>
      <c r="B396" s="97">
        <v>69.182205635948193</v>
      </c>
      <c r="C396" s="60"/>
      <c r="D396" s="8">
        <v>95.7</v>
      </c>
      <c r="E396" s="14">
        <v>88.266975681784714</v>
      </c>
      <c r="F396" s="8">
        <v>1872.41</v>
      </c>
    </row>
    <row r="397" spans="1:6">
      <c r="A397" s="4">
        <v>39416</v>
      </c>
      <c r="B397" s="97">
        <v>70.360449352627555</v>
      </c>
      <c r="C397" s="60"/>
      <c r="D397" s="8">
        <v>97.1</v>
      </c>
      <c r="E397" s="14">
        <v>90.055904362501693</v>
      </c>
      <c r="F397" s="8">
        <v>1867.8030000000001</v>
      </c>
    </row>
    <row r="398" spans="1:6">
      <c r="A398" s="4">
        <v>39447</v>
      </c>
      <c r="B398" s="97">
        <v>70.559451637471426</v>
      </c>
      <c r="C398" s="60"/>
      <c r="D398" s="8">
        <v>99</v>
      </c>
      <c r="E398" s="14">
        <v>91.464698008339965</v>
      </c>
      <c r="F398" s="8">
        <v>1872.5250000000001</v>
      </c>
    </row>
    <row r="399" spans="1:6">
      <c r="A399" s="4">
        <v>39478</v>
      </c>
      <c r="B399" s="97">
        <v>72.339207920792063</v>
      </c>
      <c r="C399" s="60"/>
      <c r="D399" s="8">
        <v>98.7</v>
      </c>
      <c r="E399" s="14">
        <v>90.828240840741373</v>
      </c>
      <c r="F399" s="8">
        <v>1888.2670000000001</v>
      </c>
    </row>
    <row r="400" spans="1:6">
      <c r="A400" s="4">
        <v>39507</v>
      </c>
      <c r="B400" s="97">
        <v>71.960728103579569</v>
      </c>
      <c r="C400" s="60"/>
      <c r="D400" s="8">
        <v>97.1</v>
      </c>
      <c r="E400" s="14">
        <v>92.981567135289239</v>
      </c>
      <c r="F400" s="8">
        <v>1894.9380000000001</v>
      </c>
    </row>
    <row r="401" spans="1:6">
      <c r="A401" s="4">
        <v>39538</v>
      </c>
      <c r="B401" s="97">
        <v>73.605313023610037</v>
      </c>
      <c r="C401" s="60"/>
      <c r="D401" s="8">
        <v>99.3</v>
      </c>
      <c r="E401" s="14">
        <v>91.791382758014407</v>
      </c>
      <c r="F401" s="8">
        <v>1895.049</v>
      </c>
    </row>
    <row r="402" spans="1:6">
      <c r="A402" s="4">
        <v>39568</v>
      </c>
      <c r="B402" s="97">
        <v>74.948015232292448</v>
      </c>
      <c r="C402" s="60"/>
      <c r="D402" s="8">
        <v>97.8</v>
      </c>
      <c r="E402" s="14">
        <v>93.576785499252836</v>
      </c>
      <c r="F402" s="8">
        <v>1909.9849999999999</v>
      </c>
    </row>
    <row r="403" spans="1:6">
      <c r="A403" s="4">
        <v>39599</v>
      </c>
      <c r="B403" s="97">
        <v>71.378740289413543</v>
      </c>
      <c r="C403" s="60"/>
      <c r="D403" s="8">
        <v>94</v>
      </c>
      <c r="E403" s="14">
        <v>85.56727352129856</v>
      </c>
      <c r="F403" s="8">
        <v>1895.3309999999999</v>
      </c>
    </row>
    <row r="404" spans="1:6">
      <c r="A404" s="4">
        <v>39629</v>
      </c>
      <c r="B404" s="97">
        <v>74.046872810357939</v>
      </c>
      <c r="C404" s="60"/>
      <c r="D404" s="8">
        <v>96.7</v>
      </c>
      <c r="E404" s="14">
        <v>89.901040415071094</v>
      </c>
      <c r="F404" s="8">
        <v>1901.65</v>
      </c>
    </row>
    <row r="405" spans="1:6">
      <c r="A405" s="4">
        <v>39660</v>
      </c>
      <c r="B405" s="97">
        <v>73.817832444782937</v>
      </c>
      <c r="C405" s="60"/>
      <c r="D405" s="8">
        <v>100.3</v>
      </c>
      <c r="E405" s="14">
        <v>90.7180713118955</v>
      </c>
      <c r="F405" s="8">
        <v>1908.5830000000001</v>
      </c>
    </row>
    <row r="406" spans="1:6">
      <c r="A406" s="4">
        <v>39691</v>
      </c>
      <c r="B406" s="97">
        <v>73.889923838537683</v>
      </c>
      <c r="C406" s="60"/>
      <c r="D406" s="8">
        <v>95.9</v>
      </c>
      <c r="E406" s="14">
        <v>87.807437519216464</v>
      </c>
      <c r="F406" s="8">
        <v>1891.36</v>
      </c>
    </row>
    <row r="407" spans="1:6">
      <c r="A407" s="4">
        <v>39721</v>
      </c>
      <c r="B407" s="97">
        <v>69.607244478293964</v>
      </c>
      <c r="C407" s="60"/>
      <c r="D407" s="8">
        <v>95.9</v>
      </c>
      <c r="E407" s="14">
        <v>90.205615844856453</v>
      </c>
      <c r="F407" s="8">
        <v>1913.52</v>
      </c>
    </row>
    <row r="408" spans="1:6">
      <c r="A408" s="4">
        <v>39752</v>
      </c>
      <c r="B408" s="97">
        <v>71.693389185072334</v>
      </c>
      <c r="C408" s="60"/>
      <c r="D408" s="8">
        <v>94.4</v>
      </c>
      <c r="E408" s="14">
        <v>89.395803856559098</v>
      </c>
      <c r="F408" s="8">
        <v>1883.923</v>
      </c>
    </row>
    <row r="409" spans="1:6">
      <c r="A409" s="4">
        <v>39782</v>
      </c>
      <c r="B409" s="97">
        <v>70.848568164508748</v>
      </c>
      <c r="C409" s="60">
        <f>C408*(1+$C$446)</f>
        <v>0</v>
      </c>
      <c r="D409" s="8">
        <v>94</v>
      </c>
      <c r="E409" s="14">
        <v>93.902260214146466</v>
      </c>
      <c r="F409" s="8">
        <v>1907.298</v>
      </c>
    </row>
    <row r="410" spans="1:6">
      <c r="A410" s="4">
        <v>39813</v>
      </c>
      <c r="B410" s="97">
        <v>71.836070068545297</v>
      </c>
      <c r="C410" s="60">
        <f>C409*(1+$C$446)</f>
        <v>0</v>
      </c>
      <c r="D410" s="8">
        <v>89.8</v>
      </c>
      <c r="E410" s="14">
        <v>78.594216810838191</v>
      </c>
      <c r="F410" s="8">
        <v>1897.1410000000001</v>
      </c>
    </row>
    <row r="411" spans="1:6">
      <c r="A411" s="4">
        <v>39844</v>
      </c>
      <c r="B411" s="97">
        <v>68.260787509520171</v>
      </c>
      <c r="C411" s="60">
        <f>C410*(1+$C$446)</f>
        <v>0</v>
      </c>
      <c r="D411" s="8">
        <v>88.5</v>
      </c>
      <c r="E411" s="14">
        <v>79.076443788801484</v>
      </c>
      <c r="F411" s="8">
        <v>1927.229</v>
      </c>
    </row>
    <row r="412" spans="1:6">
      <c r="A412" s="4">
        <v>39872</v>
      </c>
      <c r="B412" s="97">
        <v>68.920874333587193</v>
      </c>
      <c r="C412" s="60">
        <f>C411*(1+$C$446)</f>
        <v>0</v>
      </c>
      <c r="D412" s="8">
        <v>89.3</v>
      </c>
      <c r="E412" s="14">
        <v>75.129807786917439</v>
      </c>
      <c r="F412" s="8">
        <v>1929.097</v>
      </c>
    </row>
    <row r="413" spans="1:6">
      <c r="A413" s="4">
        <v>39903</v>
      </c>
      <c r="B413" s="97">
        <v>66.460004569687726</v>
      </c>
      <c r="C413" s="60"/>
      <c r="D413" s="8">
        <v>90.3</v>
      </c>
      <c r="E413" s="14">
        <v>74.374130345680527</v>
      </c>
      <c r="F413" s="8">
        <v>1919.491</v>
      </c>
    </row>
    <row r="414" spans="1:6">
      <c r="A414" s="4">
        <v>39933</v>
      </c>
      <c r="B414" s="97">
        <v>65.109041888804256</v>
      </c>
      <c r="C414" s="60"/>
      <c r="D414" s="8">
        <v>89.8</v>
      </c>
      <c r="E414" s="14">
        <v>76.031118111460017</v>
      </c>
      <c r="F414" s="8">
        <v>1906.6469999999999</v>
      </c>
    </row>
    <row r="415" spans="1:6">
      <c r="A415" s="4">
        <v>39964</v>
      </c>
      <c r="B415" s="97">
        <v>65.538586443259703</v>
      </c>
      <c r="C415" s="60"/>
      <c r="D415" s="8">
        <v>89.2</v>
      </c>
      <c r="E415" s="14">
        <v>74.095748166040437</v>
      </c>
      <c r="F415" s="8">
        <v>1918.9059999999999</v>
      </c>
    </row>
    <row r="416" spans="1:6">
      <c r="A416" s="4">
        <v>39994</v>
      </c>
      <c r="B416" s="97">
        <v>67.199692307692303</v>
      </c>
      <c r="C416" s="60"/>
      <c r="D416" s="8">
        <v>94.4</v>
      </c>
      <c r="E416" s="14">
        <v>76.561928994002528</v>
      </c>
      <c r="F416" s="8">
        <v>1918.8309999999999</v>
      </c>
    </row>
    <row r="417" spans="1:6">
      <c r="A417" s="4">
        <v>40025</v>
      </c>
      <c r="B417" s="97">
        <v>65.71280731150037</v>
      </c>
      <c r="C417" s="60"/>
      <c r="D417" s="8">
        <v>86.8</v>
      </c>
      <c r="E417" s="14">
        <v>80.2119378268454</v>
      </c>
      <c r="F417" s="8">
        <v>1902.4380000000001</v>
      </c>
    </row>
    <row r="418" spans="1:6">
      <c r="A418" s="4">
        <v>40056</v>
      </c>
      <c r="B418" s="97">
        <v>67.862031987814149</v>
      </c>
      <c r="C418" s="60"/>
      <c r="D418" s="8">
        <v>91.3</v>
      </c>
      <c r="E418" s="14">
        <v>81.35212731245835</v>
      </c>
      <c r="F418" s="8">
        <v>1909.413</v>
      </c>
    </row>
    <row r="419" spans="1:6">
      <c r="A419" s="4">
        <v>40086</v>
      </c>
      <c r="B419" s="97">
        <v>68.325369383092138</v>
      </c>
      <c r="C419" s="60"/>
      <c r="D419" s="8">
        <v>90.8</v>
      </c>
      <c r="E419" s="14">
        <v>81.582787527267016</v>
      </c>
      <c r="F419" s="8">
        <v>1924.51</v>
      </c>
    </row>
    <row r="420" spans="1:6">
      <c r="A420" s="4">
        <v>40117</v>
      </c>
      <c r="B420" s="97">
        <v>70.651067783701421</v>
      </c>
      <c r="C420" s="60"/>
      <c r="D420" s="8">
        <v>92</v>
      </c>
      <c r="E420" s="14">
        <v>81.831698155498856</v>
      </c>
      <c r="F420" s="8">
        <v>1938.3879999999999</v>
      </c>
    </row>
    <row r="421" spans="1:6">
      <c r="A421" s="4">
        <v>40147</v>
      </c>
      <c r="B421" s="97">
        <v>71.123416603198763</v>
      </c>
      <c r="C421" s="60"/>
      <c r="D421" s="8">
        <v>93.3</v>
      </c>
      <c r="E421" s="14">
        <v>87.702812827497809</v>
      </c>
      <c r="F421" s="8">
        <v>1943.577</v>
      </c>
    </row>
    <row r="422" spans="1:6">
      <c r="A422" s="4">
        <v>40178</v>
      </c>
      <c r="B422" s="97">
        <v>69.207738004569677</v>
      </c>
      <c r="C422" s="60"/>
      <c r="D422" s="8">
        <v>93.9</v>
      </c>
      <c r="E422" s="14">
        <v>87.481341835400343</v>
      </c>
      <c r="F422" s="8">
        <v>1951.1959999999999</v>
      </c>
    </row>
    <row r="423" spans="1:6">
      <c r="A423" s="4">
        <v>40209</v>
      </c>
      <c r="B423" s="97">
        <v>71.859349581111942</v>
      </c>
      <c r="C423" s="60"/>
      <c r="D423" s="8">
        <v>96.3</v>
      </c>
      <c r="E423" s="14">
        <v>87.230751880241954</v>
      </c>
      <c r="F423" s="8">
        <v>1991.8630000000001</v>
      </c>
    </row>
    <row r="424" spans="1:6">
      <c r="A424" s="4">
        <v>40237</v>
      </c>
      <c r="B424" s="97">
        <v>72.650102056359472</v>
      </c>
      <c r="C424" s="60"/>
      <c r="D424" s="8">
        <v>95.7</v>
      </c>
      <c r="E424" s="14">
        <v>89.039405320759244</v>
      </c>
      <c r="F424" s="8">
        <v>2003.211</v>
      </c>
    </row>
    <row r="425" spans="1:6">
      <c r="A425" s="4">
        <v>40268</v>
      </c>
      <c r="B425" s="97">
        <v>74.095684691546055</v>
      </c>
      <c r="C425" s="60"/>
      <c r="D425" s="8">
        <v>97.3</v>
      </c>
      <c r="E425" s="14">
        <v>93.854460568784702</v>
      </c>
      <c r="F425" s="8">
        <v>2007.202</v>
      </c>
    </row>
    <row r="426" spans="1:6">
      <c r="A426" s="4">
        <v>40298</v>
      </c>
      <c r="B426" s="97">
        <v>76.572324447829388</v>
      </c>
      <c r="C426" s="60"/>
      <c r="D426" s="8">
        <v>96.2</v>
      </c>
      <c r="E426" s="14">
        <v>87.669232020440333</v>
      </c>
      <c r="F426" s="8">
        <v>2007.3910000000001</v>
      </c>
    </row>
    <row r="427" spans="1:6">
      <c r="A427" s="4">
        <v>40329</v>
      </c>
      <c r="B427" s="97">
        <v>76.32150647372427</v>
      </c>
      <c r="C427" s="60"/>
      <c r="D427" s="8">
        <v>95.1</v>
      </c>
      <c r="E427" s="14">
        <v>87.610451779226807</v>
      </c>
      <c r="F427" s="8">
        <v>2029.4849999999999</v>
      </c>
    </row>
    <row r="428" spans="1:6">
      <c r="A428" s="4">
        <v>40359</v>
      </c>
      <c r="B428" s="97">
        <v>76.542286367098242</v>
      </c>
      <c r="D428" s="8">
        <v>99</v>
      </c>
      <c r="E428" s="14">
        <v>88.814943243250553</v>
      </c>
      <c r="F428" s="8">
        <v>2028.433</v>
      </c>
    </row>
    <row r="429" spans="1:6">
      <c r="A429" s="4">
        <v>40390</v>
      </c>
      <c r="B429" s="97">
        <v>76.650423457730369</v>
      </c>
      <c r="D429" s="8">
        <v>97.2</v>
      </c>
      <c r="E429" s="14">
        <v>87.82424566225454</v>
      </c>
      <c r="F429" s="8">
        <v>2017.64</v>
      </c>
    </row>
    <row r="430" spans="1:6">
      <c r="A430" s="4">
        <v>40421</v>
      </c>
      <c r="B430" s="97">
        <v>72.707174409748646</v>
      </c>
      <c r="D430" s="8">
        <v>96.4</v>
      </c>
      <c r="E430" s="14">
        <v>92.717087976851047</v>
      </c>
      <c r="F430" s="8">
        <v>2029.604</v>
      </c>
    </row>
    <row r="431" spans="1:6">
      <c r="A431" s="4">
        <v>40451</v>
      </c>
      <c r="B431" s="97">
        <v>70.082597105864423</v>
      </c>
      <c r="D431" s="8">
        <v>98.7</v>
      </c>
      <c r="E431" s="14">
        <v>94.653092203155808</v>
      </c>
      <c r="F431" s="8">
        <v>2019.0219999999999</v>
      </c>
    </row>
    <row r="432" spans="1:6">
      <c r="A432" s="4">
        <v>40482</v>
      </c>
      <c r="B432" s="97">
        <v>72.377506473724281</v>
      </c>
      <c r="D432" s="8">
        <v>98.4</v>
      </c>
      <c r="E432" s="14">
        <v>97.299873842914835</v>
      </c>
      <c r="F432" s="8">
        <v>2052.0219999999999</v>
      </c>
    </row>
    <row r="433" spans="1:6">
      <c r="A433" s="4">
        <v>40512</v>
      </c>
      <c r="B433" s="97">
        <v>71.854092916983987</v>
      </c>
      <c r="D433" s="8">
        <v>99</v>
      </c>
      <c r="E433" s="14">
        <v>98.873820285072995</v>
      </c>
      <c r="F433" s="8">
        <v>2058.8449999999998</v>
      </c>
    </row>
    <row r="434" spans="1:6">
      <c r="A434" s="4">
        <v>40543</v>
      </c>
      <c r="B434" s="97">
        <v>73.292916984006069</v>
      </c>
      <c r="D434" s="8">
        <v>100.4</v>
      </c>
      <c r="E434" s="14">
        <v>96.99880805489498</v>
      </c>
      <c r="F434" s="8">
        <v>2058.703</v>
      </c>
    </row>
    <row r="435" spans="1:6">
      <c r="A435" s="4">
        <v>40574</v>
      </c>
      <c r="B435" s="97">
        <v>75.320487433358707</v>
      </c>
      <c r="D435" s="8">
        <v>100.7</v>
      </c>
      <c r="E435" s="14">
        <v>100.60344666949888</v>
      </c>
      <c r="F435" s="8">
        <v>2086.4279999999999</v>
      </c>
    </row>
    <row r="436" spans="1:6">
      <c r="A436" s="4">
        <v>40602</v>
      </c>
      <c r="B436" s="97">
        <v>76.146534653465338</v>
      </c>
      <c r="D436" s="8">
        <v>99.7</v>
      </c>
      <c r="E436" s="14">
        <v>99.608320766978096</v>
      </c>
      <c r="F436" s="8">
        <v>2090.0329999999999</v>
      </c>
    </row>
    <row r="437" spans="1:6">
      <c r="A437" s="4">
        <v>40633</v>
      </c>
      <c r="B437" s="97">
        <v>77.348057882711331</v>
      </c>
      <c r="D437" s="8">
        <v>101.9</v>
      </c>
      <c r="E437" s="14">
        <v>102.64043272682855</v>
      </c>
      <c r="F437" s="8">
        <v>2094.7130000000002</v>
      </c>
    </row>
    <row r="438" spans="1:6">
      <c r="A438" s="4">
        <v>40663</v>
      </c>
      <c r="B438" s="97">
        <v>74.1189642041127</v>
      </c>
      <c r="D438" s="8">
        <v>99.9</v>
      </c>
      <c r="E438" s="14">
        <v>100.46852297113942</v>
      </c>
      <c r="F438" s="8">
        <v>2098.2220000000002</v>
      </c>
    </row>
    <row r="439" spans="1:6">
      <c r="A439" s="4">
        <v>40694</v>
      </c>
      <c r="B439" s="97">
        <v>75.620868240670205</v>
      </c>
      <c r="D439" s="8">
        <v>99.7</v>
      </c>
      <c r="E439" s="14">
        <v>101.86382499201517</v>
      </c>
      <c r="F439" s="8">
        <v>2115.0909999999999</v>
      </c>
    </row>
    <row r="440" spans="1:6">
      <c r="A440" s="4">
        <v>40724</v>
      </c>
      <c r="B440" s="97">
        <v>74.344249809596334</v>
      </c>
      <c r="D440" s="8">
        <v>100.5</v>
      </c>
      <c r="E440" s="14">
        <v>99.246859453234833</v>
      </c>
      <c r="F440" s="8">
        <v>2116.1149999999998</v>
      </c>
    </row>
    <row r="441" spans="1:6">
      <c r="A441" s="4">
        <v>40755</v>
      </c>
      <c r="B441" s="97">
        <v>74.644630616907833</v>
      </c>
      <c r="D441" s="8">
        <v>100.2</v>
      </c>
      <c r="E441" s="14">
        <v>97.677665483615826</v>
      </c>
      <c r="F441" s="8">
        <v>2107.7719999999999</v>
      </c>
    </row>
    <row r="442" spans="1:6">
      <c r="A442" s="4">
        <v>40786</v>
      </c>
      <c r="B442" s="97">
        <v>74.869916222391453</v>
      </c>
      <c r="D442" s="8">
        <v>98.9</v>
      </c>
      <c r="E442" s="14">
        <v>101.38677150124403</v>
      </c>
      <c r="F442" s="8">
        <v>2100.933</v>
      </c>
    </row>
    <row r="443" spans="1:6">
      <c r="A443" s="4">
        <v>40816</v>
      </c>
      <c r="B443" s="97">
        <v>75.170297029702951</v>
      </c>
      <c r="D443" s="8">
        <v>100.4</v>
      </c>
      <c r="E443" s="14">
        <v>99.689746606404412</v>
      </c>
      <c r="F443" s="8">
        <v>2129.12</v>
      </c>
    </row>
    <row r="444" spans="1:6">
      <c r="A444" s="4">
        <v>40847</v>
      </c>
      <c r="B444" s="8">
        <v>77.197867479055574</v>
      </c>
      <c r="D444" s="8">
        <v>100.6</v>
      </c>
      <c r="E444" s="14">
        <v>100.26191354337529</v>
      </c>
      <c r="F444" s="8">
        <v>2110.5909999999999</v>
      </c>
    </row>
    <row r="445" spans="1:6">
      <c r="A445" s="4">
        <v>40877</v>
      </c>
      <c r="B445" s="97">
        <v>75.771058644325961</v>
      </c>
      <c r="D445" s="8">
        <v>100.3</v>
      </c>
      <c r="E445" s="14">
        <v>100.69754043815703</v>
      </c>
      <c r="F445" s="8">
        <v>2131.7040000000002</v>
      </c>
    </row>
    <row r="446" spans="1:6">
      <c r="A446" s="4">
        <v>40908</v>
      </c>
      <c r="B446" s="97">
        <v>75.245392231530829</v>
      </c>
      <c r="D446" s="8">
        <v>101</v>
      </c>
      <c r="E446" s="14">
        <v>95.854954847508296</v>
      </c>
      <c r="F446" s="8">
        <v>2129.2350000000001</v>
      </c>
    </row>
    <row r="447" spans="1:6">
      <c r="A447" s="4">
        <v>40939</v>
      </c>
      <c r="B447" s="97">
        <v>76.146534653465338</v>
      </c>
      <c r="D447" s="8">
        <v>100.6</v>
      </c>
      <c r="E447" s="14">
        <v>101.45655556271514</v>
      </c>
      <c r="F447" s="8">
        <v>2151.790193491945</v>
      </c>
    </row>
    <row r="448" spans="1:6">
      <c r="A448" s="4">
        <v>40968</v>
      </c>
      <c r="B448" s="97">
        <v>74.1189642041127</v>
      </c>
      <c r="D448" s="8">
        <v>99.4</v>
      </c>
      <c r="E448" s="14">
        <v>101.29661458919958</v>
      </c>
      <c r="F448" s="8">
        <v>2153.0281985477395</v>
      </c>
    </row>
    <row r="449" spans="1:9">
      <c r="A449" s="4">
        <v>40999</v>
      </c>
      <c r="B449" s="97">
        <v>75.245392231530829</v>
      </c>
      <c r="D449" s="8">
        <v>100.8</v>
      </c>
      <c r="E449" s="14">
        <v>101.55797686924828</v>
      </c>
      <c r="F449" s="8">
        <v>2150.4986581548915</v>
      </c>
    </row>
    <row r="450" spans="1:9">
      <c r="A450" s="4">
        <v>41029</v>
      </c>
      <c r="B450" s="97">
        <v>78.699771515613079</v>
      </c>
      <c r="D450" s="8">
        <v>104.3</v>
      </c>
      <c r="E450" s="14">
        <v>105.16928182217352</v>
      </c>
      <c r="F450" s="8">
        <v>2154.3337569805735</v>
      </c>
    </row>
    <row r="451" spans="1:9">
      <c r="A451" s="4">
        <v>41060</v>
      </c>
      <c r="B451" s="97">
        <v>79.450723533891832</v>
      </c>
      <c r="D451" s="8">
        <v>103.1</v>
      </c>
      <c r="E451" s="14">
        <v>103.15711159407124</v>
      </c>
      <c r="F451" s="8">
        <v>2157.9939828961824</v>
      </c>
    </row>
    <row r="452" spans="1:9">
      <c r="A452" s="4">
        <v>41090</v>
      </c>
      <c r="B452" s="97">
        <v>78.023914699162219</v>
      </c>
      <c r="C452" s="8"/>
      <c r="D452" s="8">
        <v>102.5</v>
      </c>
      <c r="E452" s="14">
        <v>96.772536796604427</v>
      </c>
      <c r="F452" s="8">
        <v>2147.3180016214033</v>
      </c>
    </row>
    <row r="453" spans="1:9">
      <c r="A453" s="4">
        <v>41121</v>
      </c>
      <c r="B453" s="97">
        <v>80.727341964965717</v>
      </c>
      <c r="C453" s="8"/>
      <c r="D453" s="8">
        <v>107.6</v>
      </c>
      <c r="E453" s="14">
        <v>104.9836234221702</v>
      </c>
      <c r="F453" s="8">
        <v>2158.2345892216404</v>
      </c>
    </row>
    <row r="454" spans="1:9">
      <c r="A454" s="4">
        <v>41152</v>
      </c>
      <c r="B454" s="97">
        <v>85.758720487433337</v>
      </c>
      <c r="C454" s="8"/>
      <c r="D454" s="8">
        <v>109.1</v>
      </c>
      <c r="E454" s="14">
        <v>103.60437326168639</v>
      </c>
      <c r="F454" s="8">
        <v>2161.5688117154023</v>
      </c>
    </row>
    <row r="455" spans="1:9">
      <c r="A455" s="4">
        <v>41182</v>
      </c>
      <c r="B455" s="97">
        <v>82.454531607006842</v>
      </c>
      <c r="C455" s="8"/>
      <c r="D455" s="8">
        <v>100.1</v>
      </c>
      <c r="E455" s="14">
        <v>103.348666870098</v>
      </c>
      <c r="F455" s="8">
        <v>2152.1661530608021</v>
      </c>
    </row>
    <row r="456" spans="1:9">
      <c r="A456" s="4">
        <v>41213</v>
      </c>
      <c r="B456" s="97">
        <v>80.051485148514828</v>
      </c>
      <c r="C456" s="8"/>
      <c r="D456" s="8">
        <v>103.1</v>
      </c>
      <c r="E456" s="14">
        <v>105.15749656654438</v>
      </c>
      <c r="F456" s="8">
        <v>2161.7031711473451</v>
      </c>
    </row>
    <row r="457" spans="1:9">
      <c r="A457" s="4">
        <v>41243</v>
      </c>
      <c r="B457" s="97">
        <v>81.328103579588714</v>
      </c>
      <c r="C457" s="8"/>
      <c r="D457" s="8">
        <v>102.3</v>
      </c>
      <c r="E457" s="14">
        <v>96.5745229940229</v>
      </c>
      <c r="F457" s="8">
        <v>2162.1184964340114</v>
      </c>
    </row>
    <row r="458" spans="1:9">
      <c r="A458" s="4">
        <v>41274</v>
      </c>
      <c r="B458" s="97">
        <v>75.020106626047209</v>
      </c>
      <c r="D458" s="8">
        <v>103</v>
      </c>
      <c r="E458" s="14">
        <v>100.47532340891665</v>
      </c>
      <c r="F458" s="8">
        <v>2161.4684380542594</v>
      </c>
    </row>
    <row r="459" spans="1:9" ht="15">
      <c r="A459" s="4">
        <v>41305</v>
      </c>
      <c r="B459" s="97">
        <v>77.2</v>
      </c>
      <c r="D459" s="8">
        <v>102.9</v>
      </c>
      <c r="E459" s="14">
        <v>103.76695426563923</v>
      </c>
      <c r="F459" s="8">
        <v>2188.3782636126634</v>
      </c>
      <c r="H459" s="393"/>
    </row>
    <row r="460" spans="1:9" ht="15">
      <c r="A460" s="4">
        <v>41333</v>
      </c>
      <c r="B460" s="97">
        <v>78.900000000000006</v>
      </c>
      <c r="D460" s="8">
        <v>106.2</v>
      </c>
      <c r="E460" s="14">
        <v>100.98333949587985</v>
      </c>
      <c r="F460" s="8">
        <v>2193.5901772497054</v>
      </c>
      <c r="H460" s="393"/>
    </row>
    <row r="461" spans="1:9" ht="15">
      <c r="A461" s="4">
        <v>41364</v>
      </c>
      <c r="B461" s="97">
        <v>77.8</v>
      </c>
      <c r="D461" s="8">
        <v>104.9</v>
      </c>
      <c r="E461" s="14">
        <v>98.739625299879151</v>
      </c>
      <c r="F461" s="8">
        <v>2179.4496064550349</v>
      </c>
      <c r="H461" s="393"/>
    </row>
    <row r="462" spans="1:9" ht="15">
      <c r="A462" s="4">
        <v>41394</v>
      </c>
      <c r="B462" s="97">
        <v>78.599999999999994</v>
      </c>
      <c r="D462" s="8">
        <v>104.6</v>
      </c>
      <c r="E462" s="14">
        <v>100.26717752618255</v>
      </c>
      <c r="F462" s="8">
        <v>2196.9734846229294</v>
      </c>
      <c r="H462" s="393"/>
    </row>
    <row r="463" spans="1:9" ht="15">
      <c r="A463" s="4">
        <v>41425</v>
      </c>
      <c r="B463" s="97">
        <v>77.2</v>
      </c>
      <c r="D463" s="8">
        <v>111.4</v>
      </c>
      <c r="E463" s="14">
        <v>100.41598690240386</v>
      </c>
      <c r="F463" s="8">
        <v>2205.1832672309665</v>
      </c>
      <c r="H463" s="393"/>
    </row>
    <row r="464" spans="1:9" ht="15">
      <c r="A464" s="4">
        <v>41455</v>
      </c>
      <c r="B464" s="97">
        <v>77.7</v>
      </c>
      <c r="C464" s="97"/>
      <c r="D464" s="8">
        <v>103.2</v>
      </c>
      <c r="E464" s="96">
        <v>103.78869355508328</v>
      </c>
      <c r="F464" s="8">
        <v>2206.2966225815062</v>
      </c>
      <c r="H464" s="393"/>
      <c r="I464" s="8"/>
    </row>
    <row r="465" spans="1:12" ht="15">
      <c r="A465" s="4">
        <v>41486</v>
      </c>
      <c r="B465" s="97">
        <v>78.400000000000006</v>
      </c>
      <c r="D465" s="8">
        <v>105</v>
      </c>
      <c r="E465" s="96">
        <v>107.03245154173253</v>
      </c>
      <c r="F465" s="8">
        <v>2215.4279906051934</v>
      </c>
      <c r="H465" s="393"/>
      <c r="I465" s="8"/>
    </row>
    <row r="466" spans="1:12" ht="15">
      <c r="A466" s="4">
        <v>41517</v>
      </c>
      <c r="B466" s="97">
        <v>73.8</v>
      </c>
      <c r="D466" s="8">
        <v>106</v>
      </c>
      <c r="E466" s="96">
        <v>101.18701485096908</v>
      </c>
      <c r="F466" s="8">
        <v>2217.3260798359015</v>
      </c>
      <c r="H466" s="393"/>
      <c r="I466" s="8"/>
    </row>
    <row r="467" spans="1:12" ht="15">
      <c r="A467" s="4">
        <v>41547</v>
      </c>
      <c r="B467" s="97">
        <v>77.099999999999994</v>
      </c>
      <c r="C467" s="8"/>
      <c r="D467" s="8">
        <v>105.5</v>
      </c>
      <c r="E467" s="96">
        <v>107.03254603033979</v>
      </c>
      <c r="F467" s="8">
        <v>2201.0910636813555</v>
      </c>
      <c r="H467" s="393"/>
      <c r="I467" s="8"/>
    </row>
    <row r="468" spans="1:12" ht="15">
      <c r="A468" s="4">
        <v>41578</v>
      </c>
      <c r="B468" s="97">
        <v>77.599999999999994</v>
      </c>
      <c r="D468" s="8">
        <v>106.9</v>
      </c>
      <c r="E468" s="96">
        <v>104.07712562080388</v>
      </c>
      <c r="F468" s="8">
        <v>2231.8644367788233</v>
      </c>
      <c r="H468" s="393"/>
      <c r="I468" s="8"/>
    </row>
    <row r="469" spans="1:12" ht="15">
      <c r="A469" s="4">
        <v>41608</v>
      </c>
      <c r="B469" s="97">
        <v>78.3</v>
      </c>
      <c r="D469" s="8">
        <v>107.3</v>
      </c>
      <c r="E469" s="96">
        <v>107.51532500798237</v>
      </c>
      <c r="F469" s="8">
        <v>2227.2702092143491</v>
      </c>
      <c r="H469" s="393"/>
      <c r="I469" s="8"/>
    </row>
    <row r="470" spans="1:12" ht="15">
      <c r="A470" s="4">
        <v>41639</v>
      </c>
      <c r="B470" s="97">
        <v>78.8</v>
      </c>
      <c r="D470" s="8">
        <v>105</v>
      </c>
      <c r="E470" s="96">
        <v>103.57987524096571</v>
      </c>
      <c r="F470" s="8">
        <v>2231.7927362191267</v>
      </c>
      <c r="H470" s="393"/>
      <c r="I470" s="8"/>
    </row>
    <row r="471" spans="1:12" ht="15">
      <c r="A471" s="4">
        <v>41670</v>
      </c>
      <c r="B471" s="97">
        <v>78.3</v>
      </c>
      <c r="D471" s="97">
        <v>107.6</v>
      </c>
      <c r="E471" s="96">
        <v>113.38240107213933</v>
      </c>
      <c r="F471" s="8">
        <v>2241.366643498357</v>
      </c>
      <c r="H471" s="393"/>
      <c r="I471" s="8"/>
    </row>
    <row r="472" spans="1:12" ht="15">
      <c r="A472" s="4">
        <v>41698</v>
      </c>
      <c r="B472" s="97">
        <v>81.8</v>
      </c>
      <c r="D472" s="97">
        <v>108.6</v>
      </c>
      <c r="E472" s="96">
        <v>111.29107286784033</v>
      </c>
      <c r="F472" s="8">
        <v>2244.5092797026177</v>
      </c>
      <c r="H472" s="393"/>
      <c r="I472" s="8"/>
    </row>
    <row r="473" spans="1:12" ht="15">
      <c r="A473" s="4">
        <v>41729</v>
      </c>
      <c r="B473" s="97">
        <v>76.3</v>
      </c>
      <c r="D473" s="97">
        <v>106.3</v>
      </c>
      <c r="E473" s="96">
        <v>112.53811299774266</v>
      </c>
      <c r="F473" s="8">
        <v>2237.7690123635243</v>
      </c>
      <c r="H473" s="393"/>
      <c r="I473" s="8"/>
    </row>
    <row r="474" spans="1:12" ht="15">
      <c r="A474" s="4">
        <v>41759</v>
      </c>
      <c r="B474" s="97">
        <v>74.7</v>
      </c>
      <c r="D474" s="97">
        <v>106.5</v>
      </c>
      <c r="E474" s="96">
        <v>110.74110692095971</v>
      </c>
      <c r="F474" s="8">
        <v>2248.8527696700503</v>
      </c>
      <c r="H474" s="393"/>
      <c r="I474" s="8"/>
    </row>
    <row r="475" spans="1:12" ht="15">
      <c r="A475" s="4">
        <v>41790</v>
      </c>
      <c r="B475" s="97">
        <v>77.7</v>
      </c>
      <c r="D475" s="97">
        <v>106.7</v>
      </c>
      <c r="E475" s="96">
        <v>109.65241675275959</v>
      </c>
      <c r="F475" s="8">
        <v>2245.9776086005104</v>
      </c>
      <c r="H475" s="393"/>
      <c r="I475" s="8"/>
    </row>
    <row r="476" spans="1:12" ht="15">
      <c r="A476" s="4">
        <v>41820</v>
      </c>
      <c r="B476" s="97">
        <v>76.8</v>
      </c>
      <c r="D476" s="97">
        <v>106.6</v>
      </c>
      <c r="E476" s="96">
        <v>110.61481609704992</v>
      </c>
      <c r="F476" s="8">
        <v>2252.451468669432</v>
      </c>
      <c r="H476" s="393"/>
      <c r="I476" s="8"/>
    </row>
    <row r="477" spans="1:12" ht="15">
      <c r="A477" s="4">
        <v>41851</v>
      </c>
      <c r="B477" s="97">
        <v>77.2</v>
      </c>
      <c r="D477" s="97">
        <v>104.5</v>
      </c>
      <c r="E477" s="96">
        <v>112.37436192018842</v>
      </c>
      <c r="F477" s="8">
        <v>2236.1547042591596</v>
      </c>
      <c r="H477" s="393"/>
      <c r="I477" s="8"/>
      <c r="J477" s="59"/>
      <c r="K477" s="59"/>
      <c r="L477" s="59"/>
    </row>
    <row r="478" spans="1:12" ht="15">
      <c r="A478" s="4">
        <v>41882</v>
      </c>
      <c r="B478" s="97">
        <v>78.8</v>
      </c>
      <c r="D478" s="97">
        <v>105.4</v>
      </c>
      <c r="E478" s="96">
        <v>106.6099447084797</v>
      </c>
      <c r="F478" s="8">
        <v>2237.2931432548858</v>
      </c>
      <c r="H478" s="393"/>
      <c r="I478" s="8"/>
      <c r="J478" s="59"/>
      <c r="K478" s="59"/>
      <c r="L478" s="59"/>
    </row>
    <row r="479" spans="1:12" ht="15">
      <c r="A479" s="4">
        <v>41912</v>
      </c>
      <c r="B479" s="97">
        <v>81.8</v>
      </c>
      <c r="D479" s="97">
        <v>110.7</v>
      </c>
      <c r="E479" s="96">
        <v>110.2103872404266</v>
      </c>
      <c r="F479" s="8">
        <v>2279.4855586321564</v>
      </c>
      <c r="H479" s="393"/>
      <c r="I479" s="8"/>
      <c r="J479" s="59"/>
      <c r="K479" s="59"/>
      <c r="L479" s="59"/>
    </row>
    <row r="480" spans="1:12" ht="15">
      <c r="A480" s="4">
        <v>41943</v>
      </c>
      <c r="B480" s="97">
        <v>80.7</v>
      </c>
      <c r="D480" s="97">
        <v>108.2</v>
      </c>
      <c r="E480" s="96">
        <v>112.2127991170466</v>
      </c>
      <c r="F480" s="8">
        <v>2257.0209366427366</v>
      </c>
      <c r="H480" s="393"/>
      <c r="I480" s="8"/>
      <c r="J480" s="59"/>
      <c r="K480" s="59"/>
      <c r="L480" s="59"/>
    </row>
    <row r="481" spans="1:12" ht="15">
      <c r="A481" s="4">
        <v>41973</v>
      </c>
      <c r="B481" s="97">
        <v>80.599999999999994</v>
      </c>
      <c r="D481" s="97">
        <v>109.7</v>
      </c>
      <c r="E481" s="96">
        <v>111.18474375826209</v>
      </c>
      <c r="F481" s="8">
        <v>2269.7146810499758</v>
      </c>
      <c r="H481" s="393"/>
      <c r="I481" s="8"/>
      <c r="J481" s="59"/>
      <c r="K481" s="59"/>
      <c r="L481" s="59"/>
    </row>
    <row r="482" spans="1:12" ht="15">
      <c r="A482" s="4">
        <v>42004</v>
      </c>
      <c r="B482" s="97">
        <v>79.099999999999994</v>
      </c>
      <c r="D482" s="97">
        <v>109.3</v>
      </c>
      <c r="E482" s="96">
        <v>117.42766439059183</v>
      </c>
      <c r="F482" s="8">
        <v>2280.5447825604788</v>
      </c>
      <c r="H482" s="393"/>
      <c r="I482" s="8"/>
      <c r="J482" s="59"/>
      <c r="K482" s="59"/>
      <c r="L482" s="59"/>
    </row>
    <row r="483" spans="1:12" ht="15">
      <c r="A483" s="4">
        <v>42035</v>
      </c>
      <c r="B483" s="97">
        <v>79.400000000000006</v>
      </c>
      <c r="D483" s="97">
        <v>109.9</v>
      </c>
      <c r="E483" s="96">
        <v>113.35751950697426</v>
      </c>
      <c r="F483" s="8">
        <v>2261.3979999999997</v>
      </c>
      <c r="H483" s="393"/>
      <c r="I483" s="8"/>
      <c r="J483" s="59"/>
      <c r="K483" s="59"/>
      <c r="L483" s="59"/>
    </row>
    <row r="484" spans="1:12" ht="15">
      <c r="A484" s="4">
        <v>42063</v>
      </c>
      <c r="B484" s="97">
        <v>80.8</v>
      </c>
      <c r="D484" s="97">
        <v>111.8</v>
      </c>
      <c r="E484" s="96">
        <v>108.33475093722222</v>
      </c>
      <c r="F484" s="8">
        <v>2272.9770950381849</v>
      </c>
      <c r="H484" s="393"/>
      <c r="I484" s="8"/>
      <c r="J484" s="59"/>
      <c r="K484" s="59"/>
      <c r="L484" s="59"/>
    </row>
    <row r="485" spans="1:12" ht="15">
      <c r="A485" s="4">
        <v>42094</v>
      </c>
      <c r="B485" s="97">
        <v>79.7</v>
      </c>
      <c r="D485" s="97">
        <v>111.4</v>
      </c>
      <c r="E485" s="96">
        <v>117.44327065326137</v>
      </c>
      <c r="F485" s="8">
        <v>2286.0721617094327</v>
      </c>
      <c r="H485" s="393"/>
      <c r="I485" s="8"/>
    </row>
    <row r="486" spans="1:12" ht="15">
      <c r="A486" s="4">
        <v>42124</v>
      </c>
      <c r="B486" s="97">
        <v>79.099999999999994</v>
      </c>
      <c r="D486" s="97">
        <v>111.1</v>
      </c>
      <c r="E486" s="96">
        <v>111.4485642600721</v>
      </c>
      <c r="F486" s="8">
        <v>2282.2099512722366</v>
      </c>
      <c r="H486" s="393"/>
    </row>
    <row r="487" spans="1:12" ht="15">
      <c r="A487" s="4">
        <v>42155</v>
      </c>
      <c r="B487" s="97">
        <v>77.900000000000006</v>
      </c>
      <c r="D487" s="97">
        <v>110.1</v>
      </c>
      <c r="E487" s="96">
        <v>106.69482245919212</v>
      </c>
      <c r="F487" s="8">
        <v>2290.5669784692841</v>
      </c>
      <c r="H487" s="393"/>
    </row>
    <row r="488" spans="1:12" ht="15">
      <c r="A488" s="4">
        <v>42185</v>
      </c>
      <c r="B488" s="97">
        <v>80.3</v>
      </c>
      <c r="D488" s="97">
        <v>112.9</v>
      </c>
      <c r="E488" s="96">
        <v>115.57615990658201</v>
      </c>
      <c r="F488" s="8">
        <v>2299.6640564318868</v>
      </c>
      <c r="H488" s="393"/>
    </row>
    <row r="489" spans="1:12" ht="15">
      <c r="A489" s="4">
        <v>42216</v>
      </c>
      <c r="B489" s="97">
        <v>77.8</v>
      </c>
      <c r="D489" s="97">
        <v>112.5</v>
      </c>
      <c r="E489" s="96">
        <v>113.46449580606604</v>
      </c>
      <c r="F489" s="8">
        <v>2303.028933480809</v>
      </c>
      <c r="H489" s="393"/>
    </row>
    <row r="490" spans="1:12" ht="15">
      <c r="A490" s="4">
        <v>42247</v>
      </c>
      <c r="B490" s="97">
        <v>80</v>
      </c>
      <c r="D490" s="97">
        <v>115.1</v>
      </c>
      <c r="E490" s="96">
        <v>119.29462503986588</v>
      </c>
      <c r="F490" s="8">
        <v>2308.448157142248</v>
      </c>
      <c r="H490" s="393"/>
    </row>
    <row r="491" spans="1:12" ht="15">
      <c r="A491" s="4">
        <v>42277</v>
      </c>
      <c r="B491" s="97">
        <v>79.2</v>
      </c>
      <c r="D491" s="97">
        <v>115.3</v>
      </c>
      <c r="E491" s="96">
        <v>117.38100862775258</v>
      </c>
      <c r="F491" s="8">
        <v>2306.5750501584039</v>
      </c>
      <c r="H491" s="393"/>
    </row>
    <row r="492" spans="1:12" ht="15">
      <c r="A492" s="4">
        <v>42308</v>
      </c>
      <c r="B492" s="97">
        <v>77.7</v>
      </c>
      <c r="D492" s="97">
        <v>114.8</v>
      </c>
      <c r="E492" s="96">
        <v>120.29381783248671</v>
      </c>
      <c r="F492" s="8">
        <v>2314.0088834534604</v>
      </c>
      <c r="H492" s="393"/>
    </row>
    <row r="493" spans="1:12" ht="15">
      <c r="A493" s="4">
        <v>42338</v>
      </c>
      <c r="B493" s="97">
        <v>84.1</v>
      </c>
      <c r="D493" s="97">
        <v>116.1</v>
      </c>
      <c r="E493" s="96">
        <v>118.9646687475412</v>
      </c>
      <c r="F493" s="8">
        <v>2325.2604869041306</v>
      </c>
      <c r="H493" s="393"/>
    </row>
    <row r="494" spans="1:12" ht="15">
      <c r="A494" s="4">
        <v>42369</v>
      </c>
      <c r="B494" s="97">
        <v>81.900000000000006</v>
      </c>
      <c r="D494" s="97">
        <v>116.2</v>
      </c>
      <c r="E494" s="96">
        <v>118.37713040324272</v>
      </c>
      <c r="F494" s="8">
        <v>2336.2744360935844</v>
      </c>
      <c r="H494" s="393"/>
    </row>
    <row r="495" spans="1:12" ht="15">
      <c r="A495" s="4">
        <v>42400</v>
      </c>
      <c r="B495" s="97">
        <v>80</v>
      </c>
      <c r="D495" s="97">
        <v>116.5</v>
      </c>
      <c r="E495" s="96">
        <v>122.47708054197119</v>
      </c>
      <c r="F495" s="8">
        <v>2336.4541085672763</v>
      </c>
      <c r="H495" s="393"/>
    </row>
    <row r="496" spans="1:12" ht="15">
      <c r="A496" s="4">
        <v>42429</v>
      </c>
      <c r="B496" s="97">
        <v>78.900000000000006</v>
      </c>
      <c r="D496" s="97">
        <v>114.4</v>
      </c>
      <c r="E496" s="96">
        <v>129.41023107802459</v>
      </c>
      <c r="F496" s="8">
        <v>2348.8348371835091</v>
      </c>
      <c r="H496" s="393"/>
    </row>
    <row r="497" spans="1:9" ht="15">
      <c r="A497" s="4">
        <v>42460</v>
      </c>
      <c r="B497" s="97">
        <v>81.5</v>
      </c>
      <c r="D497" s="97">
        <v>117.3</v>
      </c>
      <c r="E497" s="96">
        <v>124.83363874794458</v>
      </c>
      <c r="F497" s="8">
        <v>2352.4006060337051</v>
      </c>
      <c r="H497" s="393"/>
    </row>
    <row r="498" spans="1:9" ht="15">
      <c r="A498" s="4">
        <v>42490</v>
      </c>
      <c r="B498" s="97">
        <v>80.3</v>
      </c>
      <c r="D498" s="97">
        <v>117.6</v>
      </c>
      <c r="E498" s="96">
        <v>119.81163721533366</v>
      </c>
      <c r="F498" s="8">
        <v>2367.337446729473</v>
      </c>
      <c r="H498" s="393"/>
    </row>
    <row r="499" spans="1:9" ht="15">
      <c r="A499" s="4">
        <v>42521</v>
      </c>
      <c r="B499" s="97">
        <v>81</v>
      </c>
      <c r="D499" s="97">
        <v>117.7</v>
      </c>
      <c r="E499" s="96">
        <v>129.94890942846959</v>
      </c>
      <c r="F499" s="8">
        <v>2357.328962316828</v>
      </c>
      <c r="H499" s="393"/>
    </row>
    <row r="500" spans="1:9" ht="15">
      <c r="A500" s="4">
        <v>42551</v>
      </c>
      <c r="B500" s="97">
        <v>81.5</v>
      </c>
      <c r="D500" s="97">
        <v>119.4</v>
      </c>
      <c r="E500" s="96">
        <v>123.06386380761059</v>
      </c>
      <c r="F500" s="8">
        <v>2367.8117252594679</v>
      </c>
      <c r="H500" s="393"/>
      <c r="I500" s="59"/>
    </row>
    <row r="501" spans="1:9" ht="15">
      <c r="A501" s="4">
        <v>42582</v>
      </c>
      <c r="B501" s="97">
        <v>80.7</v>
      </c>
      <c r="D501" s="97">
        <v>118.5</v>
      </c>
      <c r="E501" s="96">
        <v>125.22616443789494</v>
      </c>
      <c r="F501" s="8">
        <v>2381.4235131145911</v>
      </c>
      <c r="H501" s="393"/>
      <c r="I501" s="59"/>
    </row>
    <row r="502" spans="1:9" ht="15">
      <c r="A502" s="4">
        <v>42613</v>
      </c>
      <c r="B502" s="97">
        <v>80.2</v>
      </c>
      <c r="D502" s="97">
        <v>116.8</v>
      </c>
      <c r="E502" s="96">
        <v>125.86742587363511</v>
      </c>
      <c r="F502" s="8">
        <v>2378.4782798854098</v>
      </c>
      <c r="H502" s="393"/>
      <c r="I502" s="59"/>
    </row>
    <row r="503" spans="1:9" ht="15">
      <c r="A503" s="4">
        <v>42643</v>
      </c>
      <c r="B503" s="97">
        <v>79.599999999999994</v>
      </c>
      <c r="D503" s="97">
        <v>118.8</v>
      </c>
      <c r="E503" s="96">
        <v>128.00462271812577</v>
      </c>
      <c r="F503" s="8">
        <v>2423.137359783887</v>
      </c>
      <c r="H503" s="393"/>
      <c r="I503" s="59"/>
    </row>
    <row r="504" spans="1:9" ht="15">
      <c r="A504" s="4">
        <v>42674</v>
      </c>
      <c r="B504" s="97">
        <v>78.099999999999994</v>
      </c>
      <c r="D504" s="97">
        <v>117.5</v>
      </c>
      <c r="E504" s="96">
        <v>119.52198512776924</v>
      </c>
      <c r="F504" s="8">
        <v>2354.0595635516684</v>
      </c>
      <c r="H504" s="393"/>
      <c r="I504" s="59"/>
    </row>
    <row r="505" spans="1:9" ht="15">
      <c r="A505" s="4">
        <v>42704</v>
      </c>
      <c r="B505" s="97">
        <v>81.3</v>
      </c>
      <c r="C505" s="97"/>
      <c r="D505" s="97">
        <v>118.3</v>
      </c>
      <c r="E505" s="96">
        <v>124.53762399759991</v>
      </c>
      <c r="F505" s="8">
        <v>2405.2973446029628</v>
      </c>
      <c r="H505" s="393"/>
    </row>
    <row r="506" spans="1:9" ht="15">
      <c r="A506" s="4">
        <v>42735</v>
      </c>
      <c r="B506" s="97">
        <v>81.400000000000006</v>
      </c>
      <c r="D506" s="97">
        <v>120</v>
      </c>
      <c r="E506" s="96">
        <v>115.21709913958915</v>
      </c>
      <c r="F506" s="8">
        <v>2400.0350529170555</v>
      </c>
      <c r="H506" s="393"/>
    </row>
    <row r="507" spans="1:9" ht="15">
      <c r="A507" s="4">
        <v>42766</v>
      </c>
      <c r="B507" s="97">
        <v>81.5</v>
      </c>
      <c r="D507" s="97">
        <v>120.1</v>
      </c>
      <c r="E507" s="96">
        <v>122.12701403415338</v>
      </c>
      <c r="F507" s="8">
        <v>2412.4715852598097</v>
      </c>
      <c r="H507" s="393"/>
    </row>
    <row r="508" spans="1:9" ht="15">
      <c r="A508" s="4">
        <v>42794</v>
      </c>
      <c r="B508" s="97">
        <v>79.099999999999994</v>
      </c>
      <c r="D508" s="97">
        <v>120.6</v>
      </c>
      <c r="E508" s="96">
        <v>116.10345513513309</v>
      </c>
      <c r="F508" s="8">
        <v>2411.5395630941939</v>
      </c>
      <c r="H508" s="393"/>
    </row>
    <row r="509" spans="1:9" ht="15">
      <c r="A509" s="4">
        <v>42825</v>
      </c>
      <c r="B509" s="97">
        <v>82.7</v>
      </c>
      <c r="D509" s="97">
        <v>122.5</v>
      </c>
      <c r="E509" s="96">
        <v>118.15703913112689</v>
      </c>
      <c r="F509" s="8">
        <v>2413.5410000000002</v>
      </c>
      <c r="H509" s="393"/>
    </row>
    <row r="510" spans="1:9" ht="15">
      <c r="A510" s="4">
        <v>42855</v>
      </c>
      <c r="B510" s="97">
        <v>83.3</v>
      </c>
      <c r="D510" s="97">
        <v>122.2</v>
      </c>
      <c r="E510" s="96">
        <v>118.19753159521242</v>
      </c>
      <c r="F510" s="8">
        <v>2408.5025642038963</v>
      </c>
      <c r="H510" s="393"/>
    </row>
    <row r="511" spans="1:9" ht="15">
      <c r="A511" s="4">
        <v>42886</v>
      </c>
      <c r="B511" s="97">
        <v>81.7</v>
      </c>
      <c r="D511" s="97">
        <v>121.3</v>
      </c>
      <c r="E511" s="96">
        <v>121.51042059809691</v>
      </c>
      <c r="F511" s="8">
        <v>2410.5686345001895</v>
      </c>
      <c r="H511" s="393"/>
    </row>
    <row r="512" spans="1:9" ht="15">
      <c r="A512" s="4">
        <v>42916</v>
      </c>
      <c r="B512" s="97">
        <v>82.4</v>
      </c>
      <c r="D512" s="97">
        <v>123.1</v>
      </c>
      <c r="E512" s="96">
        <v>119.94494628456469</v>
      </c>
      <c r="F512" s="8">
        <v>2412.8121386056641</v>
      </c>
      <c r="H512" s="393"/>
    </row>
    <row r="513" spans="1:8" ht="15">
      <c r="A513" s="4">
        <v>42947</v>
      </c>
      <c r="B513" s="97">
        <v>81.8</v>
      </c>
      <c r="D513" s="97">
        <v>123.5</v>
      </c>
      <c r="E513" s="96">
        <v>120.60397439380925</v>
      </c>
      <c r="F513" s="8">
        <v>2424.36158681288</v>
      </c>
      <c r="H513" s="393"/>
    </row>
    <row r="514" spans="1:8" ht="15">
      <c r="A514" s="4">
        <v>42978</v>
      </c>
      <c r="B514" s="97">
        <v>80.5</v>
      </c>
      <c r="D514" s="97">
        <v>126.3</v>
      </c>
      <c r="E514" s="96">
        <v>124.76224318605269</v>
      </c>
      <c r="F514" s="8">
        <v>2418.1510783003587</v>
      </c>
      <c r="H514" s="393"/>
    </row>
    <row r="515" spans="1:8" ht="15">
      <c r="A515" s="4">
        <v>43008</v>
      </c>
      <c r="B515" s="97">
        <v>81.3</v>
      </c>
      <c r="D515" s="97">
        <v>123.4</v>
      </c>
      <c r="E515" s="96">
        <v>119.65020116832979</v>
      </c>
      <c r="F515" s="8">
        <v>2439.0340909707861</v>
      </c>
      <c r="H515" s="393"/>
    </row>
    <row r="516" spans="1:8" ht="15">
      <c r="A516" s="4">
        <v>43039</v>
      </c>
      <c r="B516" s="97">
        <v>82.8</v>
      </c>
      <c r="D516" s="97">
        <v>127</v>
      </c>
      <c r="E516" s="96">
        <v>123.50737990584115</v>
      </c>
      <c r="F516" s="8">
        <v>2431.5871136339201</v>
      </c>
      <c r="H516" s="393"/>
    </row>
    <row r="517" spans="1:8" ht="15">
      <c r="A517" s="4">
        <v>43069</v>
      </c>
      <c r="B517" s="97">
        <v>83.6</v>
      </c>
      <c r="D517" s="97">
        <v>127.4</v>
      </c>
      <c r="E517" s="96">
        <v>124.92474380352962</v>
      </c>
      <c r="F517" s="8">
        <v>2442.586913776011</v>
      </c>
      <c r="H517" s="393"/>
    </row>
    <row r="518" spans="1:8" ht="15">
      <c r="A518" s="4">
        <v>43100</v>
      </c>
      <c r="B518" s="97">
        <v>83.3</v>
      </c>
      <c r="D518" s="97">
        <v>127.1</v>
      </c>
      <c r="E518" s="96">
        <v>125.76174782909951</v>
      </c>
      <c r="F518" s="8">
        <v>2438.450979900671</v>
      </c>
      <c r="H518" s="393"/>
    </row>
    <row r="519" spans="1:8" ht="15">
      <c r="A519" s="4">
        <v>43131</v>
      </c>
      <c r="B519" s="97">
        <v>84.7</v>
      </c>
      <c r="D519" s="97">
        <v>127.5</v>
      </c>
      <c r="E519" s="96">
        <v>117.60517079833195</v>
      </c>
      <c r="F519" s="8">
        <v>2444.6819999999998</v>
      </c>
      <c r="H519" s="393"/>
    </row>
    <row r="520" spans="1:8" ht="15">
      <c r="A520" s="4">
        <v>43159</v>
      </c>
      <c r="B520" s="97">
        <v>83.6</v>
      </c>
      <c r="D520" s="97">
        <v>128.19999999999999</v>
      </c>
      <c r="E520" s="96">
        <v>131.84150497232895</v>
      </c>
      <c r="F520" s="8">
        <v>2462.6169425132202</v>
      </c>
      <c r="H520" s="393"/>
    </row>
    <row r="521" spans="1:8" ht="15">
      <c r="A521" s="4">
        <v>43190</v>
      </c>
      <c r="B521" s="97">
        <v>83.1</v>
      </c>
      <c r="D521" s="97">
        <v>129.5</v>
      </c>
      <c r="E521" s="96">
        <v>124.02708690757605</v>
      </c>
      <c r="F521" s="8">
        <v>2463.0643737131049</v>
      </c>
      <c r="H521" s="393"/>
    </row>
    <row r="522" spans="1:8" ht="15">
      <c r="A522" s="4">
        <v>43220</v>
      </c>
      <c r="B522" s="97">
        <v>84.2</v>
      </c>
      <c r="D522" s="97">
        <v>128.69999999999999</v>
      </c>
      <c r="E522" s="96">
        <v>127.19672365850431</v>
      </c>
      <c r="F522" s="8">
        <v>2459.5580670283894</v>
      </c>
      <c r="H522" s="393"/>
    </row>
    <row r="523" spans="1:8" ht="15">
      <c r="A523" s="4">
        <v>43251</v>
      </c>
      <c r="B523" s="97">
        <v>83.9</v>
      </c>
      <c r="D523" s="97">
        <v>131</v>
      </c>
      <c r="E523" s="96">
        <v>127.02674322052616</v>
      </c>
      <c r="F523" s="8">
        <v>2463.7187223532187</v>
      </c>
      <c r="H523" s="393"/>
    </row>
    <row r="524" spans="1:8" ht="15">
      <c r="A524" s="4">
        <v>43281</v>
      </c>
      <c r="B524" s="97">
        <v>82.8</v>
      </c>
      <c r="D524" s="97">
        <v>126.7</v>
      </c>
      <c r="E524" s="96">
        <v>125.43154192883677</v>
      </c>
      <c r="F524" s="8">
        <v>2454.277956273078</v>
      </c>
      <c r="H524" s="393"/>
    </row>
    <row r="525" spans="1:8" ht="15">
      <c r="A525" s="4">
        <v>43312</v>
      </c>
      <c r="B525" s="97">
        <v>84.7</v>
      </c>
      <c r="D525" s="97">
        <v>131.19999999999999</v>
      </c>
      <c r="E525" s="96">
        <v>131.35171929781075</v>
      </c>
      <c r="F525" s="8">
        <v>2465.9559923307679</v>
      </c>
      <c r="H525" s="393"/>
    </row>
    <row r="526" spans="1:8" ht="15">
      <c r="A526" s="4">
        <v>43343</v>
      </c>
      <c r="B526" s="97">
        <v>86.5</v>
      </c>
      <c r="D526" s="97">
        <v>132.1</v>
      </c>
      <c r="E526" s="96">
        <v>127.72117779358587</v>
      </c>
      <c r="F526" s="8">
        <v>2465.9289875796353</v>
      </c>
      <c r="H526" s="393"/>
    </row>
    <row r="527" spans="1:8" ht="15">
      <c r="A527" s="4">
        <v>43373</v>
      </c>
      <c r="B527" s="97">
        <v>83.1</v>
      </c>
      <c r="D527" s="97">
        <v>131</v>
      </c>
      <c r="E527" s="96">
        <v>125.02186132592736</v>
      </c>
      <c r="F527" s="8">
        <v>2448.828509143972</v>
      </c>
      <c r="H527" s="393"/>
    </row>
    <row r="528" spans="1:8" ht="15">
      <c r="A528" s="4">
        <v>43404</v>
      </c>
      <c r="B528" s="97">
        <v>82.4</v>
      </c>
      <c r="D528" s="97">
        <v>128.5</v>
      </c>
      <c r="E528" s="96">
        <v>131.30007345356492</v>
      </c>
      <c r="F528" s="8">
        <v>2487.6622556948528</v>
      </c>
      <c r="H528" s="393"/>
    </row>
    <row r="529" spans="1:8" ht="15">
      <c r="A529" s="4">
        <v>43434</v>
      </c>
      <c r="B529" s="97">
        <v>81.900000000000006</v>
      </c>
      <c r="D529" s="97">
        <v>130.6</v>
      </c>
      <c r="E529" s="96">
        <v>127.92128335253943</v>
      </c>
      <c r="F529" s="8">
        <v>2488.6270831311876</v>
      </c>
      <c r="H529" s="393"/>
    </row>
    <row r="530" spans="1:8" ht="15">
      <c r="A530" s="4">
        <v>43465</v>
      </c>
      <c r="B530" s="97">
        <v>83.3</v>
      </c>
      <c r="D530" s="97">
        <v>131</v>
      </c>
      <c r="E530" s="96">
        <v>127.58571957457758</v>
      </c>
      <c r="F530" s="8">
        <v>2487.0897729221915</v>
      </c>
      <c r="H530" s="393"/>
    </row>
    <row r="531" spans="1:8" ht="15">
      <c r="A531" s="4">
        <v>43496</v>
      </c>
      <c r="B531" s="97">
        <v>84.6</v>
      </c>
      <c r="D531" s="97">
        <v>132.19999999999999</v>
      </c>
      <c r="E531" s="96">
        <v>131.73593301449003</v>
      </c>
      <c r="F531" s="8">
        <v>2504.3234996527694</v>
      </c>
      <c r="H531" s="393"/>
    </row>
    <row r="532" spans="1:8" ht="15">
      <c r="A532" s="4">
        <v>43524</v>
      </c>
      <c r="B532" s="97">
        <v>84.7</v>
      </c>
      <c r="D532" s="97">
        <v>132.1</v>
      </c>
      <c r="E532" s="96">
        <v>135.59138751288319</v>
      </c>
      <c r="F532" s="8">
        <v>2498.5528260916849</v>
      </c>
      <c r="H532" s="393"/>
    </row>
    <row r="533" spans="1:8" ht="15">
      <c r="A533" s="4">
        <v>43555</v>
      </c>
      <c r="B533" s="97">
        <v>85.3</v>
      </c>
      <c r="D533" s="97">
        <v>131.6</v>
      </c>
      <c r="E533" s="96">
        <v>138.70109042379366</v>
      </c>
      <c r="F533" s="8">
        <v>2489.0838314786947</v>
      </c>
      <c r="H533" s="393"/>
    </row>
    <row r="534" spans="1:8" ht="15">
      <c r="A534" s="4">
        <v>43585</v>
      </c>
      <c r="B534" s="97">
        <v>86.2</v>
      </c>
      <c r="D534" s="97">
        <v>134.6</v>
      </c>
      <c r="E534" s="96">
        <v>138.81171658532833</v>
      </c>
      <c r="F534" s="8">
        <v>2513.9916768070811</v>
      </c>
      <c r="H534" s="393"/>
    </row>
    <row r="535" spans="1:8" ht="15">
      <c r="A535" s="4">
        <v>43616</v>
      </c>
      <c r="B535" s="97">
        <v>85.1</v>
      </c>
      <c r="D535" s="8">
        <v>133.80000000000001</v>
      </c>
      <c r="E535" s="96">
        <v>129.26106502420137</v>
      </c>
      <c r="F535" s="8">
        <v>2497.8808699486226</v>
      </c>
      <c r="H535" s="393"/>
    </row>
    <row r="536" spans="1:8" ht="15">
      <c r="A536" s="4">
        <v>43646</v>
      </c>
      <c r="B536" s="97">
        <v>83.9</v>
      </c>
      <c r="D536" s="8">
        <v>134.80000000000001</v>
      </c>
      <c r="E536" s="96">
        <v>135.13066617897249</v>
      </c>
      <c r="F536" s="8">
        <v>2502.5434023228299</v>
      </c>
      <c r="H536" s="393"/>
    </row>
    <row r="537" spans="1:8" ht="15">
      <c r="A537" s="4">
        <v>43677</v>
      </c>
      <c r="B537" s="97">
        <v>87.4</v>
      </c>
      <c r="D537" s="8">
        <v>135.1</v>
      </c>
      <c r="E537" s="96">
        <v>130.58015955691209</v>
      </c>
      <c r="F537" s="8">
        <v>2521.5296026951114</v>
      </c>
      <c r="H537" s="393"/>
    </row>
    <row r="538" spans="1:8" ht="15">
      <c r="A538" s="4">
        <v>43708</v>
      </c>
      <c r="B538" s="97">
        <v>84.9</v>
      </c>
      <c r="D538" s="8">
        <v>132.30000000000001</v>
      </c>
      <c r="E538" s="96">
        <v>132.61883003235963</v>
      </c>
      <c r="F538" s="8">
        <v>2507.6089061758962</v>
      </c>
      <c r="H538" s="393"/>
    </row>
    <row r="539" spans="1:8" ht="15">
      <c r="A539" s="4">
        <v>43738</v>
      </c>
      <c r="B539" s="97">
        <v>86</v>
      </c>
      <c r="D539" s="8">
        <v>134.6</v>
      </c>
      <c r="E539" s="96">
        <v>134.58539144830129</v>
      </c>
      <c r="F539" s="8">
        <v>2560.3867012545093</v>
      </c>
      <c r="H539" s="393"/>
    </row>
    <row r="540" spans="1:8" ht="15">
      <c r="A540" s="4">
        <v>43769</v>
      </c>
      <c r="B540" s="97">
        <v>89.5</v>
      </c>
      <c r="D540" s="8">
        <v>137.1</v>
      </c>
      <c r="E540" s="96">
        <v>142.90785585048656</v>
      </c>
      <c r="F540" s="8">
        <v>2506.2056597266733</v>
      </c>
      <c r="H540" s="393"/>
    </row>
    <row r="541" spans="1:8" ht="15">
      <c r="A541" s="4">
        <v>43799</v>
      </c>
      <c r="B541" s="97">
        <v>88.3</v>
      </c>
      <c r="D541" s="8">
        <v>135.19999999999999</v>
      </c>
      <c r="E541" s="96">
        <v>139.37181784860437</v>
      </c>
      <c r="F541" s="8">
        <v>2508.1239999999998</v>
      </c>
      <c r="H541" s="393"/>
    </row>
    <row r="542" spans="1:8" ht="15">
      <c r="A542" s="4">
        <v>43830</v>
      </c>
      <c r="B542" s="97">
        <v>88.4</v>
      </c>
      <c r="D542" s="8">
        <v>139.19999999999999</v>
      </c>
      <c r="E542" s="96">
        <v>135.51788880838279</v>
      </c>
      <c r="F542" s="8">
        <v>2523.5969999999998</v>
      </c>
      <c r="H542" s="393"/>
    </row>
    <row r="543" spans="1:8" ht="15">
      <c r="A543" s="4">
        <v>43861</v>
      </c>
      <c r="B543" s="97">
        <v>87.8</v>
      </c>
      <c r="D543" s="8">
        <v>139.4</v>
      </c>
      <c r="E543" s="96">
        <v>138.48359675664409</v>
      </c>
      <c r="F543" s="8">
        <v>2535.6530514170308</v>
      </c>
      <c r="H543" s="393"/>
    </row>
    <row r="544" spans="1:8" ht="15">
      <c r="A544" s="4">
        <v>43890</v>
      </c>
      <c r="B544" s="97">
        <v>88.8</v>
      </c>
      <c r="D544" s="8">
        <v>139.1</v>
      </c>
      <c r="E544" s="96">
        <v>131.91824580776597</v>
      </c>
      <c r="F544" s="8">
        <v>2541.4679224734041</v>
      </c>
      <c r="H544" s="393"/>
    </row>
    <row r="545" spans="1:8" ht="15">
      <c r="A545" s="4">
        <v>43921</v>
      </c>
      <c r="B545" s="97">
        <v>80.400000000000006</v>
      </c>
      <c r="D545" s="8">
        <v>124.4</v>
      </c>
      <c r="E545" s="96">
        <v>130.588719530887</v>
      </c>
      <c r="F545" s="8">
        <v>2452.3192113511664</v>
      </c>
      <c r="H545" s="393"/>
    </row>
    <row r="546" spans="1:8" ht="15">
      <c r="A546" s="4">
        <v>43951</v>
      </c>
      <c r="B546" s="97">
        <v>80.5</v>
      </c>
      <c r="D546" s="8">
        <v>114.5</v>
      </c>
      <c r="E546" s="96">
        <v>131.29458057413021</v>
      </c>
      <c r="F546" s="8">
        <v>1749.5707612580693</v>
      </c>
      <c r="H546" s="393"/>
    </row>
    <row r="547" spans="1:8" ht="15">
      <c r="A547" s="4">
        <v>43982</v>
      </c>
      <c r="B547" s="97">
        <v>84.2</v>
      </c>
      <c r="D547" s="8">
        <v>128.80000000000001</v>
      </c>
      <c r="E547" s="96">
        <v>125.89625326857612</v>
      </c>
      <c r="F547" s="8">
        <v>2018.971899982366</v>
      </c>
      <c r="H547" s="393"/>
    </row>
    <row r="548" spans="1:8" ht="15">
      <c r="A548" s="4">
        <v>44012</v>
      </c>
      <c r="B548" s="97">
        <v>89.5</v>
      </c>
      <c r="D548" s="8">
        <v>132.6</v>
      </c>
      <c r="E548" s="96">
        <v>132.24675043535086</v>
      </c>
      <c r="F548" s="8">
        <v>2257.0643162491192</v>
      </c>
      <c r="H548" s="393"/>
    </row>
    <row r="549" spans="1:8" ht="15">
      <c r="A549" s="4">
        <v>44043</v>
      </c>
      <c r="B549" s="97">
        <v>86.8</v>
      </c>
      <c r="D549" s="8">
        <v>135.1</v>
      </c>
      <c r="E549" s="96">
        <v>135.97893466777532</v>
      </c>
      <c r="F549" s="8">
        <v>2259.8147369437115</v>
      </c>
      <c r="H549" s="393"/>
    </row>
    <row r="550" spans="1:8" ht="15">
      <c r="A550" s="4">
        <v>44074</v>
      </c>
      <c r="B550" s="97">
        <v>89.9</v>
      </c>
      <c r="D550" s="8">
        <v>135.69999999999999</v>
      </c>
      <c r="E550" s="96">
        <v>136.51382202809643</v>
      </c>
      <c r="F550" s="8">
        <v>2274.0058569384128</v>
      </c>
      <c r="H550" s="393"/>
    </row>
    <row r="551" spans="1:8" ht="15">
      <c r="A551" s="4">
        <v>44104</v>
      </c>
      <c r="B551" s="97">
        <v>90.3</v>
      </c>
      <c r="D551" s="8">
        <v>133.80000000000001</v>
      </c>
      <c r="E551" s="96">
        <v>140.55097425645997</v>
      </c>
      <c r="F551" s="8">
        <v>2295.8410424177177</v>
      </c>
      <c r="H551" s="393"/>
    </row>
    <row r="552" spans="1:8" ht="15">
      <c r="A552" s="4">
        <v>44135</v>
      </c>
      <c r="B552" s="97">
        <v>90.9</v>
      </c>
      <c r="D552" s="8">
        <v>133.9</v>
      </c>
      <c r="E552" s="96">
        <v>141.3123427267563</v>
      </c>
      <c r="F552" s="8">
        <v>2047.3052923792725</v>
      </c>
      <c r="H552" s="393"/>
    </row>
    <row r="553" spans="1:8" ht="15">
      <c r="A553" s="4">
        <v>44165</v>
      </c>
      <c r="B553" s="97">
        <v>90.6</v>
      </c>
      <c r="D553" s="8">
        <v>141.5</v>
      </c>
      <c r="E553" s="96">
        <v>146.50653701974139</v>
      </c>
      <c r="F553" s="8">
        <v>2158.6822288937165</v>
      </c>
      <c r="H553" s="393"/>
    </row>
    <row r="554" spans="1:8" ht="15">
      <c r="A554" s="4">
        <v>44196</v>
      </c>
      <c r="B554" s="97">
        <v>90</v>
      </c>
      <c r="D554" s="8">
        <v>140.6</v>
      </c>
      <c r="E554" s="96">
        <v>152.1556046598227</v>
      </c>
      <c r="F554" s="8">
        <v>2215.70876031949</v>
      </c>
      <c r="H554" s="393"/>
    </row>
    <row r="555" spans="1:8" ht="15">
      <c r="A555" s="4">
        <v>44227</v>
      </c>
      <c r="B555" s="97">
        <v>88.2</v>
      </c>
      <c r="D555" s="8">
        <v>140.54371373458699</v>
      </c>
      <c r="E555" s="96">
        <v>150.70639916117426</v>
      </c>
      <c r="F555" s="8">
        <v>2090.9604435689243</v>
      </c>
      <c r="H555" s="393"/>
    </row>
    <row r="556" spans="1:8" ht="15">
      <c r="A556" s="4">
        <v>44255</v>
      </c>
      <c r="B556" s="97">
        <v>86.9</v>
      </c>
      <c r="D556" s="8">
        <v>142.21294905219401</v>
      </c>
      <c r="E556" s="96">
        <v>150.51407208455413</v>
      </c>
      <c r="F556" s="8">
        <v>2196.4762274989048</v>
      </c>
      <c r="H556" s="393"/>
    </row>
    <row r="557" spans="1:8" ht="15">
      <c r="A557" s="4">
        <v>44286</v>
      </c>
      <c r="B557" s="97">
        <v>91.3</v>
      </c>
      <c r="D557" s="8">
        <v>147.48268383140899</v>
      </c>
      <c r="E557" s="96">
        <v>158.81080302010082</v>
      </c>
      <c r="F557" s="8">
        <v>2297.4490424308119</v>
      </c>
      <c r="H557" s="393"/>
    </row>
    <row r="558" spans="1:8" ht="15">
      <c r="A558" s="4">
        <v>44316</v>
      </c>
      <c r="B558" s="97">
        <v>90.2</v>
      </c>
      <c r="D558" s="8">
        <v>151.555837937029</v>
      </c>
      <c r="E558" s="96">
        <v>155.30980990626503</v>
      </c>
      <c r="F558" s="8">
        <v>2346.2240283318056</v>
      </c>
      <c r="H558" s="393"/>
    </row>
    <row r="559" spans="1:8" ht="15">
      <c r="A559" s="4">
        <v>44347</v>
      </c>
      <c r="B559" s="97">
        <v>88.2</v>
      </c>
      <c r="D559" s="8">
        <v>147.817426851634</v>
      </c>
      <c r="E559" s="96">
        <v>155.39400277569001</v>
      </c>
      <c r="F559" s="8">
        <v>2347.5504881059719</v>
      </c>
      <c r="H559" s="393"/>
    </row>
    <row r="560" spans="1:8" ht="15">
      <c r="A560" s="4">
        <v>44377</v>
      </c>
      <c r="B560" s="97">
        <v>92.5</v>
      </c>
      <c r="D560" s="8">
        <v>155.458753196239</v>
      </c>
      <c r="E560" s="96">
        <v>163.24290187429801</v>
      </c>
      <c r="F560" s="8">
        <v>2400.9709012446383</v>
      </c>
      <c r="H560" s="393"/>
    </row>
    <row r="561" spans="1:8" ht="15">
      <c r="A561" s="4">
        <v>44408</v>
      </c>
      <c r="B561" s="97">
        <v>92.2</v>
      </c>
      <c r="D561" s="8">
        <v>154.37169603677799</v>
      </c>
      <c r="E561" s="96">
        <v>161.74118869342249</v>
      </c>
      <c r="F561" s="8">
        <v>2459.0188921374552</v>
      </c>
      <c r="H561" s="393"/>
    </row>
    <row r="562" spans="1:8" ht="15">
      <c r="A562" s="4">
        <v>44439</v>
      </c>
      <c r="B562" s="97">
        <v>91.6</v>
      </c>
      <c r="D562" s="8">
        <v>159.12496376272401</v>
      </c>
      <c r="E562" s="96">
        <v>170.10080965832753</v>
      </c>
      <c r="F562" s="8">
        <v>2485.6681254567384</v>
      </c>
      <c r="H562" s="393"/>
    </row>
    <row r="563" spans="1:8" ht="15">
      <c r="A563" s="4">
        <v>44469</v>
      </c>
      <c r="B563" s="97">
        <v>93</v>
      </c>
      <c r="D563" s="8">
        <v>160.22244613930701</v>
      </c>
      <c r="E563" s="96">
        <v>173.47732895819178</v>
      </c>
      <c r="F563" s="8">
        <v>2475.7935251292261</v>
      </c>
      <c r="H563" s="393"/>
    </row>
    <row r="564" spans="1:8" ht="15">
      <c r="A564" s="4">
        <v>44500</v>
      </c>
      <c r="B564" s="97">
        <v>95.2</v>
      </c>
      <c r="D564" s="8">
        <v>161.11800523863101</v>
      </c>
      <c r="E564" s="96">
        <v>170.32213164250078</v>
      </c>
      <c r="F564" s="8">
        <v>2531.771175926558</v>
      </c>
      <c r="H564" s="393"/>
    </row>
    <row r="565" spans="1:8" ht="15">
      <c r="A565" s="4">
        <v>44530</v>
      </c>
      <c r="B565" s="97">
        <v>91.5</v>
      </c>
      <c r="D565" s="8">
        <v>161.66692733841799</v>
      </c>
      <c r="E565" s="96">
        <v>174.95544061654235</v>
      </c>
      <c r="F565" s="8">
        <v>2562.366958001583</v>
      </c>
      <c r="G565" s="12"/>
      <c r="H565" s="393"/>
    </row>
    <row r="566" spans="1:8" ht="15">
      <c r="A566" s="4">
        <v>44561</v>
      </c>
      <c r="B566" s="97">
        <v>97.7</v>
      </c>
      <c r="D566" s="8">
        <v>159.64908121561299</v>
      </c>
      <c r="E566" s="96">
        <v>171.61513297989043</v>
      </c>
      <c r="F566" s="8">
        <v>2574.851073374065</v>
      </c>
      <c r="H566" s="393"/>
    </row>
    <row r="567" spans="1:8" ht="15">
      <c r="A567" s="4">
        <v>44592</v>
      </c>
      <c r="B567" s="97">
        <v>100.5</v>
      </c>
      <c r="D567" s="8">
        <v>158.579727614463</v>
      </c>
      <c r="E567" s="96">
        <v>184.87303189571631</v>
      </c>
      <c r="F567" s="8">
        <v>2571.9966089172644</v>
      </c>
      <c r="H567" s="393"/>
    </row>
    <row r="568" spans="1:8" ht="15">
      <c r="A568" s="4">
        <v>44620</v>
      </c>
      <c r="B568" s="97">
        <v>102.9</v>
      </c>
      <c r="D568" s="8">
        <v>164.59277809425399</v>
      </c>
      <c r="E568" s="96">
        <v>177.42703906355109</v>
      </c>
      <c r="F568" s="8">
        <v>2585.4679173000673</v>
      </c>
      <c r="H568" s="393"/>
    </row>
    <row r="569" spans="1:8" ht="15">
      <c r="A569" s="4">
        <v>44651</v>
      </c>
      <c r="B569" s="97">
        <v>100.5</v>
      </c>
      <c r="D569" s="8">
        <v>164.20147571721299</v>
      </c>
      <c r="E569" s="96">
        <v>171.23035660660668</v>
      </c>
      <c r="F569" s="8">
        <v>2591.7524446622992</v>
      </c>
      <c r="H569" s="393"/>
    </row>
    <row r="570" spans="1:8" ht="15">
      <c r="A570" s="4">
        <v>44681</v>
      </c>
      <c r="B570" s="97">
        <v>100</v>
      </c>
      <c r="D570" s="8">
        <v>164.588842175309</v>
      </c>
      <c r="E570" s="96">
        <v>180.95407029798173</v>
      </c>
      <c r="F570" s="8">
        <v>2599.9089634729048</v>
      </c>
      <c r="H570" s="393"/>
    </row>
    <row r="571" spans="1:8" ht="15">
      <c r="A571" s="4">
        <v>44712</v>
      </c>
      <c r="B571" s="97">
        <v>103.8</v>
      </c>
      <c r="D571" s="8">
        <v>165.15434549648501</v>
      </c>
      <c r="E571" s="96">
        <v>171.82102597866509</v>
      </c>
      <c r="F571" s="8">
        <v>2600.9284453533955</v>
      </c>
      <c r="H571" s="393"/>
    </row>
    <row r="572" spans="1:8" ht="15">
      <c r="A572" s="4">
        <v>44742</v>
      </c>
      <c r="B572" s="97">
        <v>105</v>
      </c>
      <c r="D572" s="8">
        <v>163.95685578246099</v>
      </c>
      <c r="E572" s="96">
        <v>178.5664832912795</v>
      </c>
      <c r="F572" s="8">
        <v>2598.2704888838866</v>
      </c>
      <c r="H572" s="393"/>
    </row>
    <row r="573" spans="1:8" ht="15">
      <c r="A573" s="4">
        <v>44773</v>
      </c>
      <c r="B573" s="97">
        <v>100.3</v>
      </c>
      <c r="D573" s="8">
        <v>162.937717399517</v>
      </c>
      <c r="E573" s="96">
        <v>170.2152461375407</v>
      </c>
      <c r="F573" s="8">
        <v>2603.8900452144608</v>
      </c>
      <c r="H573" s="393"/>
    </row>
    <row r="574" spans="1:8" ht="15">
      <c r="A574" s="4">
        <v>44804</v>
      </c>
      <c r="B574" s="97">
        <v>103.2</v>
      </c>
      <c r="D574" s="8">
        <v>159.316472858282</v>
      </c>
      <c r="E574" s="96">
        <v>168.35533363732637</v>
      </c>
      <c r="F574" s="8">
        <v>2638.623</v>
      </c>
      <c r="H574" s="393"/>
    </row>
    <row r="575" spans="1:8" ht="15">
      <c r="A575" s="4">
        <v>44834</v>
      </c>
      <c r="B575" s="97">
        <v>103.5</v>
      </c>
      <c r="D575" s="8">
        <v>162.15039728662401</v>
      </c>
      <c r="E575" s="96">
        <v>168.48905960610833</v>
      </c>
      <c r="F575" s="8">
        <v>2632.6397336262844</v>
      </c>
      <c r="H575" s="393"/>
    </row>
    <row r="576" spans="1:8" ht="15">
      <c r="A576" s="4">
        <v>44865</v>
      </c>
      <c r="B576" s="97">
        <v>98.3</v>
      </c>
      <c r="D576" s="8">
        <v>165.528785238659</v>
      </c>
      <c r="E576" s="96">
        <v>170.42970424734983</v>
      </c>
      <c r="F576" s="8">
        <v>2601.790782241676</v>
      </c>
      <c r="H576" s="393"/>
    </row>
    <row r="577" spans="1:8" ht="15" customHeight="1">
      <c r="A577" s="4">
        <v>44895</v>
      </c>
      <c r="B577" s="97">
        <v>101.6</v>
      </c>
      <c r="D577" s="8">
        <v>162.50834680128801</v>
      </c>
      <c r="E577" s="96">
        <v>172.7497746416453</v>
      </c>
      <c r="F577" s="8">
        <v>2631.1865630090579</v>
      </c>
      <c r="H577" s="393"/>
    </row>
    <row r="578" spans="1:8" ht="15">
      <c r="A578" s="4">
        <v>44926</v>
      </c>
      <c r="B578" s="97">
        <v>103.6</v>
      </c>
      <c r="D578" s="8">
        <v>163.373708294181</v>
      </c>
      <c r="E578" s="96">
        <v>166.09135854573265</v>
      </c>
      <c r="F578" s="8">
        <v>2626.0315515203029</v>
      </c>
      <c r="H578" s="393"/>
    </row>
    <row r="579" spans="1:8" ht="15">
      <c r="A579" s="4">
        <v>44957</v>
      </c>
      <c r="B579" s="97">
        <v>100</v>
      </c>
      <c r="D579" s="8">
        <v>163.16538975764399</v>
      </c>
      <c r="E579" s="96">
        <v>160.60069092900025</v>
      </c>
      <c r="F579" s="8">
        <v>2696.7269876744513</v>
      </c>
      <c r="G579" s="12"/>
      <c r="H579" s="393"/>
    </row>
    <row r="580" spans="1:8" ht="15">
      <c r="A580" s="4">
        <v>44985</v>
      </c>
      <c r="B580" s="97">
        <v>106.9</v>
      </c>
      <c r="D580" s="8">
        <v>167.02821629311001</v>
      </c>
      <c r="E580" s="96">
        <v>155.81157913773905</v>
      </c>
      <c r="F580" s="8">
        <v>2693.6632464271443</v>
      </c>
      <c r="G580" s="12"/>
      <c r="H580" s="393"/>
    </row>
    <row r="581" spans="1:8" ht="15">
      <c r="A581" s="4">
        <v>45016</v>
      </c>
      <c r="B581" s="97">
        <v>103.7</v>
      </c>
      <c r="D581" s="8">
        <v>164.84291134323999</v>
      </c>
      <c r="E581" s="96">
        <v>154.07247368292042</v>
      </c>
      <c r="F581" s="8">
        <v>2699.2417532073596</v>
      </c>
      <c r="G581" s="12"/>
      <c r="H581" s="393"/>
    </row>
    <row r="582" spans="1:8" ht="15">
      <c r="A582" s="4">
        <v>45046</v>
      </c>
      <c r="B582" s="97">
        <v>103</v>
      </c>
      <c r="D582" s="8">
        <v>164.153849998786</v>
      </c>
      <c r="E582" s="96">
        <v>155.21141533897276</v>
      </c>
      <c r="F582" s="8">
        <v>2684.4876040269587</v>
      </c>
      <c r="G582" s="12"/>
      <c r="H582" s="393"/>
    </row>
    <row r="583" spans="1:8" ht="15">
      <c r="A583" s="4">
        <v>45077</v>
      </c>
      <c r="B583" s="97">
        <v>99.5</v>
      </c>
      <c r="D583" s="8">
        <v>166.206705533617</v>
      </c>
      <c r="E583" s="96">
        <v>153.00603484534398</v>
      </c>
      <c r="F583" s="8">
        <v>2695.2095541471067</v>
      </c>
      <c r="G583" s="12"/>
      <c r="H583" s="393"/>
    </row>
    <row r="584" spans="1:8" ht="15">
      <c r="A584" s="4">
        <v>45107</v>
      </c>
      <c r="B584" s="97">
        <v>97.6</v>
      </c>
      <c r="D584" s="8">
        <v>162.765449884009</v>
      </c>
      <c r="E584" s="96">
        <v>150.29462365779028</v>
      </c>
      <c r="F584" s="8">
        <v>2692.4046145297475</v>
      </c>
      <c r="G584" s="12"/>
      <c r="H584" s="393"/>
    </row>
    <row r="585" spans="1:8" ht="15">
      <c r="A585" s="4">
        <v>45138</v>
      </c>
      <c r="B585" s="97">
        <v>99.9</v>
      </c>
      <c r="D585" s="8">
        <v>165.87751654426799</v>
      </c>
      <c r="E585" s="96">
        <v>155.55517440759411</v>
      </c>
      <c r="F585" s="8">
        <v>2683.4037001562324</v>
      </c>
      <c r="G585" s="12"/>
      <c r="H585" s="393"/>
    </row>
    <row r="586" spans="1:8" ht="15">
      <c r="A586" s="4">
        <v>45169</v>
      </c>
      <c r="B586" s="97">
        <v>105.4</v>
      </c>
      <c r="D586" s="8">
        <v>170.176204462935</v>
      </c>
      <c r="E586" s="96">
        <v>151.98724963467907</v>
      </c>
      <c r="F586" s="8">
        <v>2704.687869764512</v>
      </c>
      <c r="G586" s="12"/>
      <c r="H586" s="393"/>
    </row>
    <row r="587" spans="1:8" ht="15">
      <c r="A587" s="4">
        <v>45199</v>
      </c>
      <c r="B587" s="97">
        <v>100.7</v>
      </c>
      <c r="D587" s="8">
        <v>164.834730258408</v>
      </c>
      <c r="E587" s="96">
        <v>148.52140866268303</v>
      </c>
      <c r="F587" s="8">
        <v>2717.4376920932013</v>
      </c>
      <c r="G587" s="12"/>
      <c r="H587" s="393"/>
    </row>
    <row r="588" spans="1:8" ht="15">
      <c r="A588" s="4">
        <v>45230</v>
      </c>
      <c r="B588" s="97">
        <v>94.7</v>
      </c>
      <c r="D588" s="8">
        <v>143.078547756234</v>
      </c>
      <c r="E588" s="96">
        <v>141.91112877813239</v>
      </c>
      <c r="F588" s="8">
        <v>2628.5753666429209</v>
      </c>
      <c r="G588" s="12"/>
      <c r="H588" s="393"/>
    </row>
    <row r="589" spans="1:8" ht="15">
      <c r="A589" s="4">
        <v>45260</v>
      </c>
      <c r="B589" s="97">
        <v>97.1</v>
      </c>
      <c r="D589" s="8">
        <v>150.317708766923</v>
      </c>
      <c r="E589" s="96">
        <v>140.50242055158228</v>
      </c>
      <c r="F589" s="8">
        <v>2535.932665277684</v>
      </c>
      <c r="G589" s="12"/>
      <c r="H589" s="393"/>
    </row>
    <row r="590" spans="1:8" ht="15">
      <c r="A590" s="4">
        <v>45291</v>
      </c>
      <c r="B590" s="97">
        <v>93.9</v>
      </c>
      <c r="D590" s="8">
        <v>156.148145136029</v>
      </c>
      <c r="E590" s="96">
        <v>140.09985498964184</v>
      </c>
      <c r="F590" s="8">
        <v>2580.5818918059022</v>
      </c>
      <c r="G590" s="12"/>
      <c r="H590" s="393"/>
    </row>
    <row r="591" spans="1:8" ht="15">
      <c r="A591" s="4">
        <v>45322</v>
      </c>
      <c r="B591" s="97">
        <v>97.1</v>
      </c>
      <c r="D591" s="8">
        <v>164.52560018228201</v>
      </c>
      <c r="E591" s="96">
        <v>141.48899219094503</v>
      </c>
      <c r="F591" s="8">
        <v>2603.2856745859658</v>
      </c>
      <c r="G591" s="12"/>
      <c r="H591" s="393"/>
    </row>
    <row r="592" spans="1:8" ht="15">
      <c r="A592" s="4">
        <v>45351</v>
      </c>
      <c r="B592" s="97">
        <v>95.2</v>
      </c>
      <c r="D592" s="8">
        <v>160.68191709921501</v>
      </c>
      <c r="E592" s="96">
        <v>149.96966050913363</v>
      </c>
      <c r="F592" s="8">
        <v>2608.1924608345121</v>
      </c>
      <c r="G592" s="12"/>
      <c r="H592" s="393"/>
    </row>
    <row r="593" spans="1:8" ht="15">
      <c r="A593" s="4">
        <v>45382</v>
      </c>
      <c r="B593" s="97">
        <v>95.1</v>
      </c>
      <c r="D593" s="8">
        <v>163.25371112006101</v>
      </c>
      <c r="E593" s="96">
        <v>161.1254837757559</v>
      </c>
      <c r="F593" s="8">
        <v>2652.0203762920351</v>
      </c>
      <c r="H593" s="393"/>
    </row>
    <row r="594" spans="1:8" ht="15">
      <c r="A594" s="4">
        <v>45412</v>
      </c>
      <c r="B594" s="97">
        <v>97.5</v>
      </c>
      <c r="D594" s="8">
        <v>162.14974749174999</v>
      </c>
      <c r="E594" s="96">
        <v>148.3480079012854</v>
      </c>
      <c r="F594" s="8">
        <v>2619.7116843918898</v>
      </c>
      <c r="H594" s="393"/>
    </row>
    <row r="595" spans="1:8">
      <c r="A595" s="4">
        <v>45443</v>
      </c>
      <c r="B595" s="97">
        <v>98.9</v>
      </c>
      <c r="D595" s="8">
        <v>164.73897111241601</v>
      </c>
      <c r="E595" s="96">
        <v>163.26425252018743</v>
      </c>
      <c r="F595" s="521">
        <v>2664.3499276793941</v>
      </c>
    </row>
    <row r="596" spans="1:8">
      <c r="A596" s="4">
        <v>45473</v>
      </c>
      <c r="B596" s="97">
        <v>98</v>
      </c>
      <c r="D596" s="8">
        <v>162.98688948257299</v>
      </c>
      <c r="E596" s="96">
        <v>154.67451340197977</v>
      </c>
    </row>
    <row r="597" spans="1:8">
      <c r="A597" s="4">
        <v>45504</v>
      </c>
      <c r="E597" s="520">
        <v>159.76650008267978</v>
      </c>
    </row>
  </sheetData>
  <phoneticPr fontId="0" type="noConversion"/>
  <pageMargins left="0.75" right="0.75" top="1" bottom="1" header="0.5" footer="0.5"/>
  <pageSetup paperSize="9" orientation="portrait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1"/>
  <sheetViews>
    <sheetView topLeftCell="U13" zoomScale="80" zoomScaleNormal="80" workbookViewId="0">
      <selection activeCell="AB21" sqref="AB21:AB36"/>
    </sheetView>
  </sheetViews>
  <sheetFormatPr defaultColWidth="12.44140625" defaultRowHeight="10.199999999999999"/>
  <cols>
    <col min="1" max="1" width="42.33203125" style="69" bestFit="1" customWidth="1"/>
    <col min="2" max="2" width="4.77734375" style="69" customWidth="1"/>
    <col min="3" max="3" width="2.44140625" style="69" customWidth="1"/>
    <col min="4" max="4" width="11.77734375" style="69" customWidth="1"/>
    <col min="5" max="6" width="11.21875" style="69" customWidth="1"/>
    <col min="7" max="7" width="12.44140625" style="69" customWidth="1"/>
    <col min="8" max="8" width="9.21875" style="69" customWidth="1"/>
    <col min="9" max="9" width="12.21875" style="69" customWidth="1"/>
    <col min="10" max="10" width="13.21875" style="69" customWidth="1"/>
    <col min="11" max="11" width="13.77734375" style="69" customWidth="1"/>
    <col min="12" max="12" width="12.44140625" style="69" customWidth="1"/>
    <col min="13" max="13" width="14" style="69" customWidth="1"/>
    <col min="14" max="14" width="11.21875" style="69" customWidth="1"/>
    <col min="15" max="15" width="12.21875" style="69" customWidth="1"/>
    <col min="16" max="16" width="10.44140625" style="69" customWidth="1"/>
    <col min="17" max="17" width="9.21875" style="69" customWidth="1"/>
    <col min="18" max="18" width="7.109375" style="69" bestFit="1" customWidth="1"/>
    <col min="19" max="19" width="7.6640625" style="69" bestFit="1" customWidth="1"/>
    <col min="20" max="20" width="8.33203125" style="69" bestFit="1" customWidth="1"/>
    <col min="21" max="21" width="24.33203125" style="68" bestFit="1" customWidth="1"/>
    <col min="22" max="24" width="12.44140625" style="69"/>
    <col min="25" max="25" width="12.6640625" style="69" bestFit="1" customWidth="1"/>
    <col min="26" max="27" width="12.44140625" style="69"/>
    <col min="28" max="28" width="12.6640625" style="69" bestFit="1" customWidth="1"/>
    <col min="29" max="29" width="12.44140625" style="69"/>
    <col min="30" max="30" width="12.6640625" style="69" bestFit="1" customWidth="1"/>
    <col min="31" max="16384" width="12.44140625" style="69"/>
  </cols>
  <sheetData>
    <row r="1" spans="1:28" ht="11.1" customHeight="1">
      <c r="A1" s="152" t="s">
        <v>400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 t="s">
        <v>401</v>
      </c>
      <c r="Z1" s="152"/>
    </row>
    <row r="2" spans="1:28" ht="11.1" customHeight="1">
      <c r="A2" s="176"/>
      <c r="B2" s="49"/>
      <c r="C2" s="49"/>
      <c r="D2" s="49"/>
      <c r="E2" s="152"/>
      <c r="F2" s="152"/>
      <c r="G2" s="49"/>
      <c r="H2" s="49"/>
      <c r="I2" s="49"/>
      <c r="J2" s="152"/>
      <c r="K2" s="49"/>
      <c r="L2" s="49"/>
      <c r="M2" s="49"/>
      <c r="N2" s="49"/>
      <c r="O2" s="152"/>
      <c r="P2" s="49"/>
      <c r="Q2" s="49"/>
      <c r="R2" s="49"/>
      <c r="S2" s="49"/>
      <c r="T2" s="152"/>
      <c r="U2" s="152"/>
      <c r="V2" s="49"/>
      <c r="W2" s="49"/>
      <c r="X2" s="49"/>
      <c r="Y2" s="177"/>
      <c r="Z2" s="49"/>
    </row>
    <row r="3" spans="1:28" ht="11.1" customHeight="1" thickBot="1">
      <c r="A3" s="205"/>
      <c r="B3" s="178"/>
      <c r="C3" s="178"/>
      <c r="D3" s="178"/>
      <c r="E3" s="179"/>
      <c r="F3" s="179"/>
      <c r="G3" s="178"/>
      <c r="H3" s="178"/>
      <c r="I3" s="178"/>
      <c r="J3" s="179"/>
      <c r="K3" s="178"/>
      <c r="L3" s="178"/>
      <c r="M3" s="178"/>
      <c r="N3" s="178"/>
      <c r="O3" s="179"/>
      <c r="P3" s="178"/>
      <c r="Q3" s="178"/>
      <c r="R3" s="178"/>
      <c r="S3" s="178"/>
      <c r="T3" s="179"/>
      <c r="U3" s="179"/>
      <c r="V3" s="178"/>
      <c r="W3" s="178"/>
      <c r="X3" s="178"/>
      <c r="Y3" s="206"/>
      <c r="Z3" s="49"/>
    </row>
    <row r="4" spans="1:28" ht="11.1" customHeight="1" thickTop="1">
      <c r="A4" s="173"/>
      <c r="B4" s="173"/>
      <c r="C4" s="173"/>
      <c r="D4" s="180"/>
      <c r="E4" s="207" t="s">
        <v>233</v>
      </c>
      <c r="F4" s="208" t="s">
        <v>234</v>
      </c>
      <c r="G4" s="498" t="s">
        <v>235</v>
      </c>
      <c r="H4" s="499"/>
      <c r="I4" s="499"/>
      <c r="J4" s="500"/>
      <c r="K4" s="498" t="s">
        <v>302</v>
      </c>
      <c r="L4" s="499"/>
      <c r="M4" s="499"/>
      <c r="N4" s="499"/>
      <c r="O4" s="500"/>
      <c r="P4" s="498" t="s">
        <v>236</v>
      </c>
      <c r="Q4" s="499"/>
      <c r="R4" s="499"/>
      <c r="S4" s="499"/>
      <c r="T4" s="500"/>
      <c r="U4" s="209" t="s">
        <v>53</v>
      </c>
      <c r="V4" s="210"/>
      <c r="W4" s="173"/>
      <c r="X4" s="173"/>
      <c r="Y4" s="173"/>
      <c r="Z4" s="173"/>
    </row>
    <row r="5" spans="1:28" ht="11.1" customHeight="1">
      <c r="A5" s="173"/>
      <c r="B5" s="173"/>
      <c r="C5" s="173"/>
      <c r="D5" s="180"/>
      <c r="E5" s="208"/>
      <c r="F5" s="208"/>
      <c r="G5" s="501" t="s">
        <v>237</v>
      </c>
      <c r="H5" s="502"/>
      <c r="I5" s="502"/>
      <c r="J5" s="503"/>
      <c r="K5" s="504" t="s">
        <v>303</v>
      </c>
      <c r="L5" s="505"/>
      <c r="M5" s="505"/>
      <c r="N5" s="505"/>
      <c r="O5" s="506"/>
      <c r="P5" s="501" t="s">
        <v>238</v>
      </c>
      <c r="Q5" s="502"/>
      <c r="R5" s="502"/>
      <c r="S5" s="502"/>
      <c r="T5" s="503"/>
      <c r="U5" s="209"/>
      <c r="V5" s="210"/>
      <c r="W5" s="173"/>
      <c r="X5" s="173"/>
      <c r="Y5" s="173"/>
      <c r="Z5" s="173"/>
    </row>
    <row r="6" spans="1:28" ht="11.1" customHeight="1">
      <c r="A6" s="173"/>
      <c r="B6" s="173"/>
      <c r="C6" s="173"/>
      <c r="D6" s="180"/>
      <c r="E6" s="211"/>
      <c r="F6" s="211"/>
      <c r="G6" s="181" t="s">
        <v>239</v>
      </c>
      <c r="H6" s="212"/>
      <c r="I6" s="213" t="s">
        <v>240</v>
      </c>
      <c r="J6" s="208" t="s">
        <v>57</v>
      </c>
      <c r="K6" s="181" t="s">
        <v>239</v>
      </c>
      <c r="L6" s="214"/>
      <c r="M6" s="214"/>
      <c r="N6" s="213" t="s">
        <v>240</v>
      </c>
      <c r="O6" s="208" t="s">
        <v>57</v>
      </c>
      <c r="P6" s="181" t="s">
        <v>239</v>
      </c>
      <c r="Q6" s="212"/>
      <c r="R6" s="212"/>
      <c r="S6" s="213" t="s">
        <v>240</v>
      </c>
      <c r="T6" s="208" t="s">
        <v>57</v>
      </c>
      <c r="U6" s="215"/>
      <c r="V6" s="210"/>
      <c r="W6" s="173"/>
      <c r="X6" s="173"/>
      <c r="Y6" s="173"/>
      <c r="Z6" s="173"/>
    </row>
    <row r="7" spans="1:28" ht="11.1" customHeight="1">
      <c r="A7" s="173"/>
      <c r="B7" s="173"/>
      <c r="C7" s="173"/>
      <c r="D7" s="180"/>
      <c r="E7" s="216"/>
      <c r="F7" s="216"/>
      <c r="G7" s="182"/>
      <c r="H7" s="173"/>
      <c r="I7" s="182"/>
      <c r="J7" s="183"/>
      <c r="K7" s="217"/>
      <c r="L7" s="218"/>
      <c r="M7" s="184"/>
      <c r="N7" s="219"/>
      <c r="O7" s="183"/>
      <c r="P7" s="195"/>
      <c r="Q7" s="217"/>
      <c r="R7" s="507" t="s">
        <v>241</v>
      </c>
      <c r="S7" s="508"/>
      <c r="T7" s="183"/>
      <c r="U7" s="185"/>
      <c r="V7" s="210"/>
      <c r="W7" s="173"/>
      <c r="X7" s="173"/>
      <c r="Y7" s="173"/>
      <c r="Z7" s="173"/>
    </row>
    <row r="8" spans="1:28" ht="11.1" customHeight="1">
      <c r="A8" s="173"/>
      <c r="B8" s="173"/>
      <c r="C8" s="173"/>
      <c r="D8" s="180"/>
      <c r="E8" s="185"/>
      <c r="F8" s="185"/>
      <c r="G8" s="220" t="s">
        <v>242</v>
      </c>
      <c r="H8" s="220" t="s">
        <v>243</v>
      </c>
      <c r="I8" s="220" t="s">
        <v>244</v>
      </c>
      <c r="J8" s="186"/>
      <c r="K8" s="220" t="s">
        <v>279</v>
      </c>
      <c r="L8" s="220" t="s">
        <v>333</v>
      </c>
      <c r="M8" s="220" t="s">
        <v>280</v>
      </c>
      <c r="N8" s="220" t="s">
        <v>281</v>
      </c>
      <c r="O8" s="186"/>
      <c r="P8" s="220" t="s">
        <v>245</v>
      </c>
      <c r="Q8" s="220" t="s">
        <v>246</v>
      </c>
      <c r="R8" s="496" t="s">
        <v>247</v>
      </c>
      <c r="S8" s="497"/>
      <c r="T8" s="186"/>
      <c r="U8" s="187"/>
      <c r="V8" s="210"/>
      <c r="W8" s="173"/>
      <c r="X8" s="173"/>
      <c r="Y8" s="173"/>
      <c r="Z8" s="173"/>
    </row>
    <row r="9" spans="1:28" ht="11.1" customHeight="1">
      <c r="A9" s="173"/>
      <c r="B9" s="173"/>
      <c r="C9" s="173"/>
      <c r="D9" s="180"/>
      <c r="E9" s="209"/>
      <c r="F9" s="209"/>
      <c r="G9" s="221"/>
      <c r="H9" s="221"/>
      <c r="I9" s="220" t="s">
        <v>244</v>
      </c>
      <c r="J9" s="186"/>
      <c r="K9" s="188"/>
      <c r="L9" s="222"/>
      <c r="M9" s="221"/>
      <c r="N9" s="217"/>
      <c r="O9" s="186"/>
      <c r="P9" s="195"/>
      <c r="Q9" s="188"/>
      <c r="R9" s="189" t="s">
        <v>268</v>
      </c>
      <c r="S9" s="223" t="s">
        <v>57</v>
      </c>
      <c r="T9" s="186"/>
      <c r="U9" s="187"/>
      <c r="V9" s="210"/>
      <c r="W9" s="173"/>
      <c r="X9" s="173"/>
      <c r="Y9" s="173"/>
      <c r="Z9" s="173"/>
    </row>
    <row r="10" spans="1:28" ht="11.1" customHeight="1">
      <c r="A10" s="173"/>
      <c r="B10" s="173"/>
      <c r="C10" s="173"/>
      <c r="D10" s="180"/>
      <c r="E10" s="209"/>
      <c r="F10" s="209"/>
      <c r="G10" s="221"/>
      <c r="H10" s="221"/>
      <c r="I10" s="217"/>
      <c r="J10" s="186"/>
      <c r="K10" s="188"/>
      <c r="L10" s="222"/>
      <c r="M10" s="221"/>
      <c r="N10" s="217"/>
      <c r="O10" s="186"/>
      <c r="P10" s="195"/>
      <c r="Q10" s="188"/>
      <c r="R10" s="189" t="s">
        <v>269</v>
      </c>
      <c r="S10" s="219" t="s">
        <v>76</v>
      </c>
      <c r="T10" s="186"/>
      <c r="U10" s="187"/>
      <c r="V10" s="210"/>
      <c r="W10" s="173"/>
      <c r="X10" s="173"/>
      <c r="Y10" s="173"/>
      <c r="Z10" s="173"/>
    </row>
    <row r="11" spans="1:28" ht="11.1" customHeight="1">
      <c r="A11" s="173"/>
      <c r="B11" s="173"/>
      <c r="C11" s="173"/>
      <c r="D11" s="180"/>
      <c r="E11" s="185"/>
      <c r="F11" s="171"/>
      <c r="G11" s="190"/>
      <c r="H11" s="173"/>
      <c r="I11" s="190"/>
      <c r="J11" s="224"/>
      <c r="K11" s="173"/>
      <c r="L11" s="190"/>
      <c r="M11" s="173"/>
      <c r="N11" s="223"/>
      <c r="O11" s="224"/>
      <c r="P11" s="222"/>
      <c r="Q11" s="223"/>
      <c r="R11" s="223"/>
      <c r="S11" s="223"/>
      <c r="T11" s="224"/>
      <c r="U11" s="209"/>
      <c r="V11" s="210"/>
      <c r="W11" s="173"/>
      <c r="X11" s="173"/>
      <c r="Y11" s="173"/>
      <c r="Z11" s="173"/>
    </row>
    <row r="12" spans="1:28" ht="11.1" customHeight="1">
      <c r="A12" s="173"/>
      <c r="B12" s="173"/>
      <c r="C12" s="173"/>
      <c r="D12" s="180"/>
      <c r="E12" s="225" t="s">
        <v>248</v>
      </c>
      <c r="F12" s="225" t="s">
        <v>249</v>
      </c>
      <c r="G12" s="191" t="s">
        <v>250</v>
      </c>
      <c r="H12" s="191" t="s">
        <v>251</v>
      </c>
      <c r="I12" s="191" t="s">
        <v>282</v>
      </c>
      <c r="J12" s="226" t="s">
        <v>76</v>
      </c>
      <c r="K12" s="191" t="s">
        <v>283</v>
      </c>
      <c r="L12" s="191" t="s">
        <v>284</v>
      </c>
      <c r="M12" s="191" t="s">
        <v>285</v>
      </c>
      <c r="N12" s="191" t="s">
        <v>286</v>
      </c>
      <c r="O12" s="226" t="s">
        <v>76</v>
      </c>
      <c r="P12" s="191" t="s">
        <v>252</v>
      </c>
      <c r="Q12" s="191" t="s">
        <v>253</v>
      </c>
      <c r="R12" s="223"/>
      <c r="S12" s="223"/>
      <c r="T12" s="226" t="s">
        <v>76</v>
      </c>
      <c r="U12" s="227" t="s">
        <v>254</v>
      </c>
      <c r="V12" s="210"/>
      <c r="W12" s="173"/>
      <c r="X12" s="173"/>
      <c r="Y12" s="173"/>
      <c r="Z12" s="173"/>
    </row>
    <row r="13" spans="1:28" ht="11.1" customHeight="1">
      <c r="A13" s="192"/>
      <c r="B13" s="192"/>
      <c r="C13" s="192"/>
      <c r="D13" s="193"/>
      <c r="E13" s="194"/>
      <c r="F13" s="228"/>
      <c r="G13" s="212"/>
      <c r="H13" s="229"/>
      <c r="I13" s="229"/>
      <c r="J13" s="230"/>
      <c r="K13" s="229"/>
      <c r="L13" s="229"/>
      <c r="M13" s="229"/>
      <c r="N13" s="229"/>
      <c r="O13" s="230"/>
      <c r="P13" s="231"/>
      <c r="Q13" s="229"/>
      <c r="R13" s="229"/>
      <c r="S13" s="229"/>
      <c r="T13" s="230"/>
      <c r="U13" s="194"/>
      <c r="V13" s="214"/>
      <c r="W13" s="192"/>
      <c r="X13" s="192"/>
      <c r="Y13" s="192"/>
      <c r="Z13" s="173"/>
    </row>
    <row r="14" spans="1:28" ht="11.1" customHeight="1">
      <c r="A14" s="292"/>
      <c r="B14" s="48"/>
      <c r="C14" s="46"/>
      <c r="D14" s="293"/>
      <c r="E14" s="294"/>
      <c r="F14" s="294"/>
      <c r="G14" s="195"/>
      <c r="H14" s="195"/>
      <c r="I14" s="195"/>
      <c r="J14" s="294"/>
      <c r="K14" s="195"/>
      <c r="L14" s="195"/>
      <c r="M14" s="195"/>
      <c r="N14" s="195"/>
      <c r="O14" s="294"/>
      <c r="P14" s="195"/>
      <c r="Q14" s="195"/>
      <c r="R14" s="195"/>
      <c r="S14" s="195"/>
      <c r="T14" s="294"/>
      <c r="U14" s="295"/>
      <c r="V14" s="296"/>
      <c r="W14" s="46"/>
      <c r="X14" s="48"/>
      <c r="Y14" s="297"/>
      <c r="Z14" s="49"/>
    </row>
    <row r="15" spans="1:28" ht="22.65" customHeight="1">
      <c r="A15" s="292"/>
      <c r="B15" s="395"/>
      <c r="C15" s="396"/>
      <c r="D15" s="397"/>
      <c r="E15" s="398" t="s">
        <v>258</v>
      </c>
      <c r="F15" s="399"/>
      <c r="G15" s="400"/>
      <c r="H15" s="400"/>
      <c r="I15" s="400"/>
      <c r="J15" s="399"/>
      <c r="K15" s="400"/>
      <c r="L15" s="400"/>
      <c r="M15" s="400"/>
      <c r="N15" s="400"/>
      <c r="O15" s="399"/>
      <c r="P15" s="400"/>
      <c r="Q15" s="400"/>
      <c r="R15" s="400"/>
      <c r="S15" s="400"/>
      <c r="T15" s="171"/>
      <c r="U15" s="298" t="s">
        <v>259</v>
      </c>
      <c r="V15" s="401"/>
      <c r="W15" s="396"/>
      <c r="X15" s="48"/>
      <c r="Y15" s="46"/>
      <c r="Z15" s="173"/>
      <c r="AB15" s="114" t="s">
        <v>256</v>
      </c>
    </row>
    <row r="16" spans="1:28" ht="11.1" customHeight="1">
      <c r="A16" s="292"/>
      <c r="B16" s="395"/>
      <c r="C16" s="396"/>
      <c r="D16" s="397"/>
      <c r="E16" s="402"/>
      <c r="F16" s="403"/>
      <c r="G16" s="404"/>
      <c r="H16" s="404"/>
      <c r="I16" s="404"/>
      <c r="J16" s="403"/>
      <c r="K16" s="404"/>
      <c r="L16" s="404"/>
      <c r="M16" s="404"/>
      <c r="N16" s="404"/>
      <c r="O16" s="403"/>
      <c r="P16" s="404"/>
      <c r="Q16" s="404"/>
      <c r="R16" s="404"/>
      <c r="S16" s="404"/>
      <c r="T16" s="405"/>
      <c r="U16" s="299"/>
      <c r="V16" s="401"/>
      <c r="W16" s="396"/>
      <c r="X16" s="48"/>
      <c r="Y16" s="49"/>
      <c r="Z16" s="49"/>
    </row>
    <row r="17" spans="1:30" ht="11.1" customHeight="1">
      <c r="A17" s="292"/>
      <c r="B17" s="395"/>
      <c r="C17" s="396"/>
      <c r="D17" s="397"/>
      <c r="E17" s="403"/>
      <c r="F17" s="403"/>
      <c r="G17" s="404"/>
      <c r="H17" s="404"/>
      <c r="I17" s="404"/>
      <c r="J17" s="403"/>
      <c r="K17" s="404"/>
      <c r="L17" s="404"/>
      <c r="M17" s="404"/>
      <c r="N17" s="404"/>
      <c r="O17" s="403"/>
      <c r="P17" s="404"/>
      <c r="Q17" s="404"/>
      <c r="R17" s="404"/>
      <c r="S17" s="404"/>
      <c r="T17" s="406"/>
      <c r="U17" s="407"/>
      <c r="V17" s="401"/>
      <c r="W17" s="396"/>
      <c r="X17" s="48"/>
      <c r="Y17" s="297"/>
      <c r="Z17" s="49"/>
    </row>
    <row r="18" spans="1:30" ht="11.1" customHeight="1">
      <c r="A18" s="300">
        <v>2021</v>
      </c>
      <c r="B18" s="408"/>
      <c r="C18" s="409" t="s">
        <v>255</v>
      </c>
      <c r="D18" s="410"/>
      <c r="E18" s="411">
        <v>265.00150000000002</v>
      </c>
      <c r="F18" s="411">
        <v>221.75733299999999</v>
      </c>
      <c r="G18" s="411">
        <v>292.47891700000002</v>
      </c>
      <c r="H18" s="411">
        <v>180.496917</v>
      </c>
      <c r="I18" s="411">
        <v>264.17141700000002</v>
      </c>
      <c r="J18" s="411">
        <v>737.14724999999999</v>
      </c>
      <c r="K18" s="411">
        <v>20.127417000000001</v>
      </c>
      <c r="L18" s="411">
        <v>39.901083</v>
      </c>
      <c r="M18" s="411">
        <v>6.3814169999999999</v>
      </c>
      <c r="N18" s="411">
        <v>33.301667000000002</v>
      </c>
      <c r="O18" s="411">
        <v>99.711583000000005</v>
      </c>
      <c r="P18" s="411">
        <v>57.724499999999999</v>
      </c>
      <c r="Q18" s="411">
        <v>2085.302083</v>
      </c>
      <c r="R18" s="411">
        <v>89.405749999999998</v>
      </c>
      <c r="S18" s="411">
        <v>156.79258300000001</v>
      </c>
      <c r="T18" s="412">
        <v>2299.8191670000001</v>
      </c>
      <c r="U18" s="412">
        <v>3623.4278330000002</v>
      </c>
      <c r="V18" s="401"/>
      <c r="W18" s="396" t="s">
        <v>255</v>
      </c>
      <c r="X18" s="48"/>
      <c r="Y18" s="297">
        <v>2021</v>
      </c>
      <c r="Z18" s="49"/>
    </row>
    <row r="19" spans="1:30" ht="11.1" customHeight="1">
      <c r="A19" s="300">
        <v>2022</v>
      </c>
      <c r="B19" s="408"/>
      <c r="C19" s="409" t="s">
        <v>255</v>
      </c>
      <c r="D19" s="410"/>
      <c r="E19" s="411">
        <v>292.798</v>
      </c>
      <c r="F19" s="411">
        <v>280.31524999999999</v>
      </c>
      <c r="G19" s="411">
        <v>309.20716700000003</v>
      </c>
      <c r="H19" s="411">
        <v>186.89708300000001</v>
      </c>
      <c r="I19" s="411">
        <v>267.1035</v>
      </c>
      <c r="J19" s="411">
        <v>763.20775000000003</v>
      </c>
      <c r="K19" s="411">
        <v>20.649083000000001</v>
      </c>
      <c r="L19" s="411">
        <v>42.578499999999998</v>
      </c>
      <c r="M19" s="411">
        <v>6.6767500000000002</v>
      </c>
      <c r="N19" s="411">
        <v>34.320999999999998</v>
      </c>
      <c r="O19" s="411">
        <v>104.22533300000001</v>
      </c>
      <c r="P19" s="411">
        <v>61.276667000000003</v>
      </c>
      <c r="Q19" s="411">
        <v>2276.3630830000002</v>
      </c>
      <c r="R19" s="411">
        <v>91.462000000000003</v>
      </c>
      <c r="S19" s="411">
        <v>165.364833</v>
      </c>
      <c r="T19" s="412">
        <v>2503.0045829999999</v>
      </c>
      <c r="U19" s="412">
        <v>3943.5478330000001</v>
      </c>
      <c r="V19" s="401"/>
      <c r="W19" s="396" t="s">
        <v>255</v>
      </c>
      <c r="X19" s="48"/>
      <c r="Y19" s="297">
        <v>2022</v>
      </c>
      <c r="Z19" s="49"/>
    </row>
    <row r="20" spans="1:30" ht="11.1" customHeight="1">
      <c r="A20" s="300">
        <v>2023</v>
      </c>
      <c r="B20" s="408"/>
      <c r="C20" s="409" t="s">
        <v>255</v>
      </c>
      <c r="D20" s="410"/>
      <c r="E20" s="411">
        <v>301.71100000000001</v>
      </c>
      <c r="F20" s="411">
        <v>229.22358299999999</v>
      </c>
      <c r="G20" s="411">
        <v>318.41025000000002</v>
      </c>
      <c r="H20" s="411">
        <v>195.73683299999999</v>
      </c>
      <c r="I20" s="411">
        <v>274.03525000000002</v>
      </c>
      <c r="J20" s="411">
        <v>788.18233299999997</v>
      </c>
      <c r="K20" s="411">
        <v>21.006250000000001</v>
      </c>
      <c r="L20" s="411">
        <v>44.580750000000002</v>
      </c>
      <c r="M20" s="411">
        <v>7.3704999999999998</v>
      </c>
      <c r="N20" s="411">
        <v>34.136082999999999</v>
      </c>
      <c r="O20" s="411">
        <v>107.093583</v>
      </c>
      <c r="P20" s="411">
        <v>54.68</v>
      </c>
      <c r="Q20" s="411">
        <v>2337.6866669999999</v>
      </c>
      <c r="R20" s="411">
        <v>94.036083000000005</v>
      </c>
      <c r="S20" s="411">
        <v>171.837333</v>
      </c>
      <c r="T20" s="412">
        <v>2564.2040000000002</v>
      </c>
      <c r="U20" s="412">
        <v>3990.4098330000002</v>
      </c>
      <c r="V20" s="401"/>
      <c r="W20" s="396" t="s">
        <v>255</v>
      </c>
      <c r="X20" s="48"/>
      <c r="Y20" s="297">
        <v>2023</v>
      </c>
      <c r="Z20" s="46"/>
    </row>
    <row r="21" spans="1:30" ht="11.1" customHeight="1">
      <c r="A21" s="292">
        <v>2023</v>
      </c>
      <c r="B21" s="395"/>
      <c r="C21" s="396" t="s">
        <v>155</v>
      </c>
      <c r="D21" s="293"/>
      <c r="E21" s="413">
        <v>303.02600000000001</v>
      </c>
      <c r="F21" s="413">
        <v>228.44800000000001</v>
      </c>
      <c r="G21" s="411">
        <v>325.93099999999998</v>
      </c>
      <c r="H21" s="411">
        <v>192.10400000000001</v>
      </c>
      <c r="I21" s="411">
        <v>273.86200000000002</v>
      </c>
      <c r="J21" s="413">
        <v>791.89700000000005</v>
      </c>
      <c r="K21" s="411">
        <v>20.952999999999999</v>
      </c>
      <c r="L21" s="411">
        <v>45.104999999999997</v>
      </c>
      <c r="M21" s="411">
        <v>7.2859999999999996</v>
      </c>
      <c r="N21" s="411">
        <v>33.712000000000003</v>
      </c>
      <c r="O21" s="413">
        <v>107.056</v>
      </c>
      <c r="P21" s="411">
        <v>52.548000000000002</v>
      </c>
      <c r="Q21" s="411">
        <v>2342.779</v>
      </c>
      <c r="R21" s="411">
        <v>93.646000000000001</v>
      </c>
      <c r="S21" s="411">
        <v>170.39500000000001</v>
      </c>
      <c r="T21" s="414">
        <v>2565.7220000000002</v>
      </c>
      <c r="U21" s="414">
        <v>3996.1529999999998</v>
      </c>
      <c r="V21" s="415"/>
      <c r="W21" s="416" t="s">
        <v>155</v>
      </c>
      <c r="X21" s="48"/>
      <c r="Y21" s="417">
        <v>2023</v>
      </c>
      <c r="AB21" s="115">
        <f t="shared" ref="AB21:AB36" si="0">T21+O21</f>
        <v>2672.7780000000002</v>
      </c>
    </row>
    <row r="22" spans="1:30" ht="11.1" customHeight="1">
      <c r="A22" s="292"/>
      <c r="B22" s="395"/>
      <c r="C22" s="396" t="s">
        <v>156</v>
      </c>
      <c r="D22" s="293"/>
      <c r="E22" s="413">
        <v>306.75599999999997</v>
      </c>
      <c r="F22" s="413">
        <v>231.94300000000001</v>
      </c>
      <c r="G22" s="411">
        <v>329.512</v>
      </c>
      <c r="H22" s="411">
        <v>193.749</v>
      </c>
      <c r="I22" s="411">
        <v>274.22500000000002</v>
      </c>
      <c r="J22" s="413">
        <v>797.48599999999999</v>
      </c>
      <c r="K22" s="411">
        <v>21.14</v>
      </c>
      <c r="L22" s="411">
        <v>45.234000000000002</v>
      </c>
      <c r="M22" s="411">
        <v>7.3639999999999999</v>
      </c>
      <c r="N22" s="411">
        <v>33.768999999999998</v>
      </c>
      <c r="O22" s="413">
        <v>107.50700000000001</v>
      </c>
      <c r="P22" s="411">
        <v>54.128999999999998</v>
      </c>
      <c r="Q22" s="411">
        <v>2373.3330000000001</v>
      </c>
      <c r="R22" s="411">
        <v>93.168000000000006</v>
      </c>
      <c r="S22" s="411">
        <v>170.505</v>
      </c>
      <c r="T22" s="414">
        <v>2597.9670000000001</v>
      </c>
      <c r="U22" s="414">
        <v>4041.66</v>
      </c>
      <c r="V22" s="415"/>
      <c r="W22" s="416" t="s">
        <v>156</v>
      </c>
      <c r="X22" s="48"/>
      <c r="Y22" s="417"/>
      <c r="AB22" s="115">
        <f t="shared" si="0"/>
        <v>2705.4740000000002</v>
      </c>
      <c r="AD22" s="69">
        <v>2112.9090000000001</v>
      </c>
    </row>
    <row r="23" spans="1:30" ht="11.1" customHeight="1">
      <c r="A23" s="292"/>
      <c r="B23" s="395"/>
      <c r="C23" s="396" t="s">
        <v>157</v>
      </c>
      <c r="D23" s="293"/>
      <c r="E23" s="413">
        <v>309.226</v>
      </c>
      <c r="F23" s="413">
        <v>231.01499999999999</v>
      </c>
      <c r="G23" s="411">
        <v>329.35899999999998</v>
      </c>
      <c r="H23" s="411">
        <v>193.87299999999999</v>
      </c>
      <c r="I23" s="411">
        <v>266.226</v>
      </c>
      <c r="J23" s="413">
        <v>789.45799999999997</v>
      </c>
      <c r="K23" s="411">
        <v>21.02</v>
      </c>
      <c r="L23" s="411">
        <v>44.625</v>
      </c>
      <c r="M23" s="411">
        <v>7.3019999999999996</v>
      </c>
      <c r="N23" s="411">
        <v>33.738</v>
      </c>
      <c r="O23" s="413">
        <v>106.685</v>
      </c>
      <c r="P23" s="411">
        <v>54.863999999999997</v>
      </c>
      <c r="Q23" s="411">
        <v>2336.5949999999998</v>
      </c>
      <c r="R23" s="411">
        <v>92.988</v>
      </c>
      <c r="S23" s="411">
        <v>170.84899999999999</v>
      </c>
      <c r="T23" s="414">
        <v>2562.308</v>
      </c>
      <c r="U23" s="414">
        <v>3998.6779999999999</v>
      </c>
      <c r="V23" s="415"/>
      <c r="W23" s="416" t="s">
        <v>157</v>
      </c>
      <c r="X23" s="48"/>
      <c r="Y23" s="417"/>
      <c r="AB23" s="115">
        <f t="shared" si="0"/>
        <v>2668.9929999999999</v>
      </c>
      <c r="AD23" s="69">
        <v>2132.3029999999999</v>
      </c>
    </row>
    <row r="24" spans="1:30" ht="11.1" customHeight="1">
      <c r="A24" s="292"/>
      <c r="B24" s="395"/>
      <c r="C24" s="396" t="s">
        <v>158</v>
      </c>
      <c r="D24" s="293"/>
      <c r="E24" s="413">
        <v>306.12700000000001</v>
      </c>
      <c r="F24" s="413">
        <v>233.48599999999999</v>
      </c>
      <c r="G24" s="411">
        <v>326.95800000000003</v>
      </c>
      <c r="H24" s="411">
        <v>194.22399999999999</v>
      </c>
      <c r="I24" s="411">
        <v>270.95699999999999</v>
      </c>
      <c r="J24" s="413">
        <v>792.13900000000001</v>
      </c>
      <c r="K24" s="411">
        <v>21.193000000000001</v>
      </c>
      <c r="L24" s="411">
        <v>45.125999999999998</v>
      </c>
      <c r="M24" s="411">
        <v>7.359</v>
      </c>
      <c r="N24" s="411">
        <v>34.1</v>
      </c>
      <c r="O24" s="413">
        <v>107.77800000000001</v>
      </c>
      <c r="P24" s="411">
        <v>54.485999999999997</v>
      </c>
      <c r="Q24" s="411">
        <v>2387.694</v>
      </c>
      <c r="R24" s="411">
        <v>93.191999999999993</v>
      </c>
      <c r="S24" s="411">
        <v>171.387</v>
      </c>
      <c r="T24" s="414">
        <v>2613.567</v>
      </c>
      <c r="U24" s="414">
        <v>4053.0920000000001</v>
      </c>
      <c r="V24" s="415"/>
      <c r="W24" s="416" t="s">
        <v>158</v>
      </c>
      <c r="X24" s="48"/>
      <c r="Y24" s="417"/>
      <c r="AB24" s="115">
        <f t="shared" si="0"/>
        <v>2721.3449999999998</v>
      </c>
      <c r="AD24" s="69">
        <v>2116.2930000000001</v>
      </c>
    </row>
    <row r="25" spans="1:30" ht="11.1" customHeight="1">
      <c r="A25" s="292"/>
      <c r="B25" s="395"/>
      <c r="C25" s="396" t="s">
        <v>159</v>
      </c>
      <c r="D25" s="293"/>
      <c r="E25" s="413">
        <v>307.22800000000001</v>
      </c>
      <c r="F25" s="413">
        <v>238.483</v>
      </c>
      <c r="G25" s="411">
        <v>334.15499999999997</v>
      </c>
      <c r="H25" s="411">
        <v>195.98099999999999</v>
      </c>
      <c r="I25" s="411">
        <v>286.19400000000002</v>
      </c>
      <c r="J25" s="413">
        <v>816.33</v>
      </c>
      <c r="K25" s="411">
        <v>21.163</v>
      </c>
      <c r="L25" s="411">
        <v>44.878</v>
      </c>
      <c r="M25" s="411">
        <v>7.4630000000000001</v>
      </c>
      <c r="N25" s="411">
        <v>34.930999999999997</v>
      </c>
      <c r="O25" s="413">
        <v>108.435</v>
      </c>
      <c r="P25" s="411">
        <v>55.993000000000002</v>
      </c>
      <c r="Q25" s="411">
        <v>2402.1529999999998</v>
      </c>
      <c r="R25" s="411">
        <v>94.63</v>
      </c>
      <c r="S25" s="411">
        <v>173.53</v>
      </c>
      <c r="T25" s="414">
        <v>2631.6759999999999</v>
      </c>
      <c r="U25" s="414">
        <v>4102.1480000000001</v>
      </c>
      <c r="V25" s="415"/>
      <c r="W25" s="416" t="s">
        <v>159</v>
      </c>
      <c r="X25" s="48"/>
      <c r="Y25" s="417"/>
      <c r="AB25" s="115">
        <f t="shared" si="0"/>
        <v>2740.1109999999999</v>
      </c>
      <c r="AD25" s="69">
        <v>2150.4929999999999</v>
      </c>
    </row>
    <row r="26" spans="1:30" ht="11.1" customHeight="1">
      <c r="A26" s="292"/>
      <c r="B26" s="395"/>
      <c r="C26" s="396" t="s">
        <v>160</v>
      </c>
      <c r="D26" s="293"/>
      <c r="E26" s="413">
        <v>312.79700000000003</v>
      </c>
      <c r="F26" s="413">
        <v>240.601</v>
      </c>
      <c r="G26" s="411">
        <v>328.226</v>
      </c>
      <c r="H26" s="411">
        <v>196.874</v>
      </c>
      <c r="I26" s="411">
        <v>284.40899999999999</v>
      </c>
      <c r="J26" s="413">
        <v>809.50900000000001</v>
      </c>
      <c r="K26" s="411">
        <v>21.148</v>
      </c>
      <c r="L26" s="411">
        <v>45.085999999999999</v>
      </c>
      <c r="M26" s="411">
        <v>7.52</v>
      </c>
      <c r="N26" s="411">
        <v>34.9</v>
      </c>
      <c r="O26" s="413">
        <v>108.654</v>
      </c>
      <c r="P26" s="411">
        <v>58.363</v>
      </c>
      <c r="Q26" s="411">
        <v>2402.19</v>
      </c>
      <c r="R26" s="411">
        <v>94.778999999999996</v>
      </c>
      <c r="S26" s="411">
        <v>174.08600000000001</v>
      </c>
      <c r="T26" s="414">
        <v>2634.6390000000001</v>
      </c>
      <c r="U26" s="414">
        <v>4106.2049999999999</v>
      </c>
      <c r="V26" s="415"/>
      <c r="W26" s="416" t="s">
        <v>160</v>
      </c>
      <c r="X26" s="48"/>
      <c r="Y26" s="417"/>
      <c r="AB26" s="115">
        <f t="shared" si="0"/>
        <v>2743.2930000000001</v>
      </c>
      <c r="AD26" s="69">
        <v>2159.5250000000001</v>
      </c>
    </row>
    <row r="27" spans="1:30" ht="11.1" customHeight="1">
      <c r="A27" s="292"/>
      <c r="B27" s="395"/>
      <c r="C27" s="396" t="s">
        <v>126</v>
      </c>
      <c r="D27" s="293"/>
      <c r="E27" s="413">
        <v>289.7</v>
      </c>
      <c r="F27" s="413">
        <v>239.02600000000001</v>
      </c>
      <c r="G27" s="411">
        <v>296.74400000000003</v>
      </c>
      <c r="H27" s="411">
        <v>190.59700000000001</v>
      </c>
      <c r="I27" s="411">
        <v>273.20699999999999</v>
      </c>
      <c r="J27" s="413">
        <v>760.548</v>
      </c>
      <c r="K27" s="411">
        <v>21.018000000000001</v>
      </c>
      <c r="L27" s="411">
        <v>45.076999999999998</v>
      </c>
      <c r="M27" s="411">
        <v>7.5380000000000003</v>
      </c>
      <c r="N27" s="411">
        <v>33.948999999999998</v>
      </c>
      <c r="O27" s="413">
        <v>107.58199999999999</v>
      </c>
      <c r="P27" s="411">
        <v>58.491</v>
      </c>
      <c r="Q27" s="411">
        <v>2398.3879999999999</v>
      </c>
      <c r="R27" s="411">
        <v>94.01</v>
      </c>
      <c r="S27" s="411">
        <v>172.08699999999999</v>
      </c>
      <c r="T27" s="414">
        <v>2628.9659999999999</v>
      </c>
      <c r="U27" s="414">
        <v>4025.81</v>
      </c>
      <c r="V27" s="415"/>
      <c r="W27" s="416" t="s">
        <v>126</v>
      </c>
      <c r="X27" s="48"/>
      <c r="Y27" s="417"/>
      <c r="AB27" s="115">
        <f t="shared" si="0"/>
        <v>2736.5479999999998</v>
      </c>
      <c r="AD27" s="69">
        <v>2177.9940000000001</v>
      </c>
    </row>
    <row r="28" spans="1:30" ht="11.1" customHeight="1">
      <c r="A28" s="292"/>
      <c r="B28" s="395"/>
      <c r="C28" s="396" t="s">
        <v>161</v>
      </c>
      <c r="D28" s="293"/>
      <c r="E28" s="413">
        <v>292.68299999999999</v>
      </c>
      <c r="F28" s="413">
        <v>235.96600000000001</v>
      </c>
      <c r="G28" s="411">
        <v>293.61500000000001</v>
      </c>
      <c r="H28" s="411">
        <v>196.01499999999999</v>
      </c>
      <c r="I28" s="411">
        <v>267.14600000000002</v>
      </c>
      <c r="J28" s="413">
        <v>756.77599999999995</v>
      </c>
      <c r="K28" s="411">
        <v>20.981999999999999</v>
      </c>
      <c r="L28" s="411">
        <v>44.707000000000001</v>
      </c>
      <c r="M28" s="411">
        <v>7.4039999999999999</v>
      </c>
      <c r="N28" s="411">
        <v>34.08</v>
      </c>
      <c r="O28" s="413">
        <v>107.173</v>
      </c>
      <c r="P28" s="411">
        <v>55.170999999999999</v>
      </c>
      <c r="Q28" s="411">
        <v>2356.8739999999998</v>
      </c>
      <c r="R28" s="411">
        <v>94.295000000000002</v>
      </c>
      <c r="S28" s="411">
        <v>171.7</v>
      </c>
      <c r="T28" s="414">
        <v>2583.7449999999999</v>
      </c>
      <c r="U28" s="414">
        <v>3976.335</v>
      </c>
      <c r="V28" s="415"/>
      <c r="W28" s="416" t="s">
        <v>161</v>
      </c>
      <c r="X28" s="48"/>
      <c r="Y28" s="417"/>
      <c r="AB28" s="115">
        <f t="shared" si="0"/>
        <v>2690.9179999999997</v>
      </c>
      <c r="AD28" s="69">
        <v>2159.3019999999997</v>
      </c>
    </row>
    <row r="29" spans="1:30" ht="11.1" customHeight="1">
      <c r="A29" s="292"/>
      <c r="B29" s="395"/>
      <c r="C29" s="396" t="s">
        <v>162</v>
      </c>
      <c r="D29" s="293"/>
      <c r="E29" s="413">
        <v>287.51900000000001</v>
      </c>
      <c r="F29" s="413">
        <v>224.07400000000001</v>
      </c>
      <c r="G29" s="411">
        <v>295.00700000000001</v>
      </c>
      <c r="H29" s="411">
        <v>197.88900000000001</v>
      </c>
      <c r="I29" s="411">
        <v>269.04700000000003</v>
      </c>
      <c r="J29" s="413">
        <v>761.94299999999998</v>
      </c>
      <c r="K29" s="411">
        <v>20.777999999999999</v>
      </c>
      <c r="L29" s="411">
        <v>44.2</v>
      </c>
      <c r="M29" s="411">
        <v>7.2670000000000003</v>
      </c>
      <c r="N29" s="411">
        <v>34.228000000000002</v>
      </c>
      <c r="O29" s="413">
        <v>106.473</v>
      </c>
      <c r="P29" s="411">
        <v>54.609000000000002</v>
      </c>
      <c r="Q29" s="411">
        <v>2285.527</v>
      </c>
      <c r="R29" s="411">
        <v>94.742000000000004</v>
      </c>
      <c r="S29" s="411">
        <v>172.04900000000001</v>
      </c>
      <c r="T29" s="414">
        <v>2512.1849999999999</v>
      </c>
      <c r="U29" s="414">
        <v>3892.19</v>
      </c>
      <c r="V29" s="415"/>
      <c r="W29" s="416" t="s">
        <v>162</v>
      </c>
      <c r="X29" s="48"/>
      <c r="Y29" s="417"/>
      <c r="AB29" s="115">
        <f t="shared" si="0"/>
        <v>2618.6579999999999</v>
      </c>
      <c r="AD29" s="69">
        <v>2103.7840000000001</v>
      </c>
    </row>
    <row r="30" spans="1:30" ht="11.1" customHeight="1">
      <c r="A30" s="292"/>
      <c r="B30" s="395"/>
      <c r="C30" s="396" t="s">
        <v>163</v>
      </c>
      <c r="D30" s="293"/>
      <c r="E30" s="413">
        <v>292.25700000000001</v>
      </c>
      <c r="F30" s="413">
        <v>208.041</v>
      </c>
      <c r="G30" s="411">
        <v>306.137</v>
      </c>
      <c r="H30" s="411">
        <v>201.952</v>
      </c>
      <c r="I30" s="411">
        <v>273.596</v>
      </c>
      <c r="J30" s="413">
        <v>781.68499999999995</v>
      </c>
      <c r="K30" s="411">
        <v>20.831</v>
      </c>
      <c r="L30" s="411">
        <v>42.927</v>
      </c>
      <c r="M30" s="411">
        <v>7.32</v>
      </c>
      <c r="N30" s="411">
        <v>34.164999999999999</v>
      </c>
      <c r="O30" s="413">
        <v>105.24299999999999</v>
      </c>
      <c r="P30" s="411">
        <v>52.052</v>
      </c>
      <c r="Q30" s="411">
        <v>2183.681</v>
      </c>
      <c r="R30" s="411">
        <v>94.635000000000005</v>
      </c>
      <c r="S30" s="411">
        <v>171.96100000000001</v>
      </c>
      <c r="T30" s="414">
        <v>2407.694</v>
      </c>
      <c r="U30" s="414">
        <v>3794.913</v>
      </c>
      <c r="V30" s="415"/>
      <c r="W30" s="416" t="s">
        <v>163</v>
      </c>
      <c r="X30" s="48"/>
      <c r="Y30" s="417"/>
      <c r="AB30" s="115">
        <f t="shared" si="0"/>
        <v>2512.9369999999999</v>
      </c>
      <c r="AD30" s="69">
        <v>2124.6950000000002</v>
      </c>
    </row>
    <row r="31" spans="1:30" ht="11.1" customHeight="1">
      <c r="A31" s="292"/>
      <c r="B31" s="395"/>
      <c r="C31" s="396" t="s">
        <v>164</v>
      </c>
      <c r="D31" s="293"/>
      <c r="E31" s="413">
        <v>311.10899999999998</v>
      </c>
      <c r="F31" s="413">
        <v>212.18600000000001</v>
      </c>
      <c r="G31" s="411">
        <v>327.10199999999998</v>
      </c>
      <c r="H31" s="411">
        <v>204.1</v>
      </c>
      <c r="I31" s="411">
        <v>275.18200000000002</v>
      </c>
      <c r="J31" s="413">
        <v>806.38400000000001</v>
      </c>
      <c r="K31" s="411">
        <v>20.818999999999999</v>
      </c>
      <c r="L31" s="411">
        <v>42.968000000000004</v>
      </c>
      <c r="M31" s="411">
        <v>7.335</v>
      </c>
      <c r="N31" s="411">
        <v>34.302</v>
      </c>
      <c r="O31" s="413">
        <v>105.42400000000001</v>
      </c>
      <c r="P31" s="411">
        <v>52.668999999999997</v>
      </c>
      <c r="Q31" s="411">
        <v>2227.0140000000001</v>
      </c>
      <c r="R31" s="411">
        <v>95.153999999999996</v>
      </c>
      <c r="S31" s="411">
        <v>173.53899999999999</v>
      </c>
      <c r="T31" s="414">
        <v>2453.2220000000002</v>
      </c>
      <c r="U31" s="414">
        <v>3888.319</v>
      </c>
      <c r="V31" s="415"/>
      <c r="W31" s="416" t="s">
        <v>164</v>
      </c>
      <c r="X31" s="48"/>
      <c r="Y31" s="417"/>
      <c r="AB31" s="115">
        <f t="shared" si="0"/>
        <v>2558.6460000000002</v>
      </c>
      <c r="AD31" s="69">
        <v>2113.6370000000002</v>
      </c>
    </row>
    <row r="32" spans="1:30" ht="11.25" customHeight="1">
      <c r="A32" s="292">
        <v>2024</v>
      </c>
      <c r="B32" s="395" t="s">
        <v>260</v>
      </c>
      <c r="C32" s="396" t="s">
        <v>154</v>
      </c>
      <c r="D32" s="293"/>
      <c r="E32" s="413">
        <v>309.45600000000002</v>
      </c>
      <c r="F32" s="413">
        <v>220.441</v>
      </c>
      <c r="G32" s="411">
        <v>329.399</v>
      </c>
      <c r="H32" s="411">
        <v>200.56100000000001</v>
      </c>
      <c r="I32" s="411">
        <v>278.54000000000002</v>
      </c>
      <c r="J32" s="413">
        <v>808.5</v>
      </c>
      <c r="K32" s="411">
        <v>20.681999999999999</v>
      </c>
      <c r="L32" s="411">
        <v>43.552999999999997</v>
      </c>
      <c r="M32" s="411">
        <v>7.3639999999999999</v>
      </c>
      <c r="N32" s="411">
        <v>34.277000000000001</v>
      </c>
      <c r="O32" s="413">
        <v>105.876</v>
      </c>
      <c r="P32" s="411">
        <v>50.994</v>
      </c>
      <c r="Q32" s="411">
        <v>2250.4520000000002</v>
      </c>
      <c r="R32" s="411">
        <v>95.147000000000006</v>
      </c>
      <c r="S32" s="411">
        <v>173.977</v>
      </c>
      <c r="T32" s="414">
        <v>2475.4229999999998</v>
      </c>
      <c r="U32" s="414">
        <v>3919.6840000000002</v>
      </c>
      <c r="V32" s="415"/>
      <c r="W32" s="416" t="s">
        <v>154</v>
      </c>
      <c r="X32" s="48" t="s">
        <v>260</v>
      </c>
      <c r="Y32" s="417">
        <v>2024</v>
      </c>
      <c r="AB32" s="115">
        <f t="shared" si="0"/>
        <v>2581.299</v>
      </c>
      <c r="AD32" s="69">
        <v>2113.1570000000002</v>
      </c>
    </row>
    <row r="33" spans="1:28" ht="11.1" customHeight="1">
      <c r="A33" s="292"/>
      <c r="B33" s="395"/>
      <c r="C33" s="396" t="s">
        <v>155</v>
      </c>
      <c r="D33" s="293"/>
      <c r="E33" s="413">
        <v>313.01499999999999</v>
      </c>
      <c r="F33" s="413">
        <v>230.75200000000001</v>
      </c>
      <c r="G33" s="411">
        <v>332.51400000000001</v>
      </c>
      <c r="H33" s="411">
        <v>201.20500000000001</v>
      </c>
      <c r="I33" s="411">
        <v>278.392</v>
      </c>
      <c r="J33" s="413">
        <v>812.11099999999999</v>
      </c>
      <c r="K33" s="411">
        <v>20.664000000000001</v>
      </c>
      <c r="L33" s="411">
        <v>43.22</v>
      </c>
      <c r="M33" s="411">
        <v>7.3860000000000001</v>
      </c>
      <c r="N33" s="411">
        <v>34.131999999999998</v>
      </c>
      <c r="O33" s="413">
        <v>105.402</v>
      </c>
      <c r="P33" s="411">
        <v>50.826999999999998</v>
      </c>
      <c r="Q33" s="411">
        <v>2265.9879999999998</v>
      </c>
      <c r="R33" s="411">
        <v>95.766000000000005</v>
      </c>
      <c r="S33" s="411">
        <v>174.94200000000001</v>
      </c>
      <c r="T33" s="414">
        <v>2491.7570000000001</v>
      </c>
      <c r="U33" s="414">
        <v>3953.0390000000002</v>
      </c>
      <c r="V33" s="415"/>
      <c r="W33" s="416" t="s">
        <v>155</v>
      </c>
      <c r="X33" s="48"/>
      <c r="Y33" s="417"/>
      <c r="AB33" s="115">
        <f t="shared" si="0"/>
        <v>2597.1590000000001</v>
      </c>
    </row>
    <row r="34" spans="1:28" ht="11.1" customHeight="1">
      <c r="A34" s="292"/>
      <c r="B34" s="395"/>
      <c r="C34" s="396" t="s">
        <v>156</v>
      </c>
      <c r="D34" s="293"/>
      <c r="E34" s="413">
        <v>315.84500000000003</v>
      </c>
      <c r="F34" s="413">
        <v>232.99600000000001</v>
      </c>
      <c r="G34" s="411">
        <v>334.09699999999998</v>
      </c>
      <c r="H34" s="411">
        <v>201.93600000000001</v>
      </c>
      <c r="I34" s="411">
        <v>282.53800000000001</v>
      </c>
      <c r="J34" s="413">
        <v>818.57100000000003</v>
      </c>
      <c r="K34" s="411">
        <v>20.64</v>
      </c>
      <c r="L34" s="411">
        <v>43.286999999999999</v>
      </c>
      <c r="M34" s="411">
        <v>7.33</v>
      </c>
      <c r="N34" s="411">
        <v>34.201000000000001</v>
      </c>
      <c r="O34" s="413">
        <v>105.458</v>
      </c>
      <c r="P34" s="411">
        <v>51.499000000000002</v>
      </c>
      <c r="Q34" s="411">
        <v>2298.9259999999999</v>
      </c>
      <c r="R34" s="411">
        <v>95.710999999999999</v>
      </c>
      <c r="S34" s="411">
        <v>175.32499999999999</v>
      </c>
      <c r="T34" s="414">
        <v>2525.75</v>
      </c>
      <c r="U34" s="414">
        <v>3998.61</v>
      </c>
      <c r="V34" s="415"/>
      <c r="W34" s="416" t="s">
        <v>156</v>
      </c>
      <c r="X34" s="48"/>
      <c r="Y34" s="417"/>
      <c r="AB34" s="115">
        <f t="shared" si="0"/>
        <v>2631.2080000000001</v>
      </c>
    </row>
    <row r="35" spans="1:28" ht="11.1" customHeight="1">
      <c r="A35" s="292"/>
      <c r="B35" s="395"/>
      <c r="C35" s="396" t="s">
        <v>157</v>
      </c>
      <c r="D35" s="293" t="s">
        <v>165</v>
      </c>
      <c r="E35" s="413">
        <v>318.23899999999998</v>
      </c>
      <c r="F35" s="413">
        <v>233.7</v>
      </c>
      <c r="G35" s="411">
        <v>333.46199999999999</v>
      </c>
      <c r="H35" s="411">
        <v>200.864</v>
      </c>
      <c r="I35" s="411">
        <v>282.19200000000001</v>
      </c>
      <c r="J35" s="413">
        <v>816.51800000000003</v>
      </c>
      <c r="K35" s="411">
        <v>20.513000000000002</v>
      </c>
      <c r="L35" s="411">
        <v>42.725000000000001</v>
      </c>
      <c r="M35" s="411">
        <v>7.2480000000000002</v>
      </c>
      <c r="N35" s="411">
        <v>33.93</v>
      </c>
      <c r="O35" s="413">
        <v>104.416</v>
      </c>
      <c r="P35" s="411">
        <v>52.689</v>
      </c>
      <c r="Q35" s="411">
        <v>2292.058</v>
      </c>
      <c r="R35" s="411">
        <v>95.953000000000003</v>
      </c>
      <c r="S35" s="411">
        <v>176.11600000000001</v>
      </c>
      <c r="T35" s="414">
        <v>2520.8629999999998</v>
      </c>
      <c r="U35" s="414">
        <v>3993.74</v>
      </c>
      <c r="V35" s="415" t="s">
        <v>165</v>
      </c>
      <c r="W35" s="416" t="s">
        <v>157</v>
      </c>
      <c r="X35" s="48"/>
      <c r="Y35" s="417"/>
      <c r="Z35" s="49"/>
      <c r="AB35" s="115">
        <f t="shared" si="0"/>
        <v>2625.279</v>
      </c>
    </row>
    <row r="36" spans="1:28" ht="11.1" customHeight="1">
      <c r="A36" s="292"/>
      <c r="B36" s="395"/>
      <c r="C36" s="396" t="s">
        <v>158</v>
      </c>
      <c r="D36" s="293" t="s">
        <v>165</v>
      </c>
      <c r="E36" s="413">
        <v>316.10500000000002</v>
      </c>
      <c r="F36" s="413">
        <v>237.54900000000001</v>
      </c>
      <c r="G36" s="411">
        <v>332.61599999999999</v>
      </c>
      <c r="H36" s="411">
        <v>201.43100000000001</v>
      </c>
      <c r="I36" s="411">
        <v>281.774</v>
      </c>
      <c r="J36" s="413">
        <v>815.82100000000003</v>
      </c>
      <c r="K36" s="411">
        <v>20.614000000000001</v>
      </c>
      <c r="L36" s="411">
        <v>43.174999999999997</v>
      </c>
      <c r="M36" s="411">
        <v>7.2930000000000001</v>
      </c>
      <c r="N36" s="411">
        <v>34.387999999999998</v>
      </c>
      <c r="O36" s="413">
        <v>105.47</v>
      </c>
      <c r="P36" s="411">
        <v>52.136000000000003</v>
      </c>
      <c r="Q36" s="411">
        <v>2314.8690000000001</v>
      </c>
      <c r="R36" s="411">
        <v>96.25</v>
      </c>
      <c r="S36" s="411">
        <v>176.375</v>
      </c>
      <c r="T36" s="414">
        <v>2543.38</v>
      </c>
      <c r="U36" s="414">
        <v>4018.3150000000001</v>
      </c>
      <c r="V36" s="415" t="s">
        <v>165</v>
      </c>
      <c r="W36" s="416" t="s">
        <v>158</v>
      </c>
      <c r="X36" s="48"/>
      <c r="Y36" s="417"/>
      <c r="Z36" s="173"/>
      <c r="AB36" s="115">
        <f t="shared" si="0"/>
        <v>2648.85</v>
      </c>
    </row>
    <row r="37" spans="1:28" ht="11.1" customHeight="1">
      <c r="A37" s="292"/>
      <c r="B37" s="395"/>
      <c r="C37" s="396"/>
      <c r="D37" s="293"/>
      <c r="E37" s="398" t="s">
        <v>417</v>
      </c>
      <c r="F37" s="399"/>
      <c r="G37" s="400"/>
      <c r="H37" s="400"/>
      <c r="I37" s="400"/>
      <c r="J37" s="399"/>
      <c r="K37" s="400"/>
      <c r="L37" s="400"/>
      <c r="M37" s="400"/>
      <c r="N37" s="400"/>
      <c r="O37" s="399"/>
      <c r="P37" s="400"/>
      <c r="Q37" s="400"/>
      <c r="R37" s="400"/>
      <c r="S37" s="400"/>
      <c r="T37" s="171"/>
      <c r="U37" s="418" t="s">
        <v>418</v>
      </c>
      <c r="V37" s="395"/>
      <c r="W37" s="396"/>
      <c r="X37" s="419"/>
      <c r="Y37" s="417"/>
      <c r="Z37" s="49"/>
    </row>
    <row r="38" spans="1:28" ht="11.1" customHeight="1">
      <c r="A38" s="300">
        <v>2021</v>
      </c>
      <c r="B38" s="408"/>
      <c r="C38" s="409" t="s">
        <v>255</v>
      </c>
      <c r="D38" s="410"/>
      <c r="E38" s="420">
        <v>6384.9240120000004</v>
      </c>
      <c r="F38" s="420">
        <v>5188.457445</v>
      </c>
      <c r="G38" s="420">
        <v>9421.4905209999997</v>
      </c>
      <c r="H38" s="420">
        <v>9202.133124</v>
      </c>
      <c r="I38" s="420">
        <v>14595.796488</v>
      </c>
      <c r="J38" s="420">
        <v>11222.09468</v>
      </c>
      <c r="K38" s="420">
        <v>17198.275718000001</v>
      </c>
      <c r="L38" s="420">
        <v>18891.559726</v>
      </c>
      <c r="M38" s="420">
        <v>19039.401570000002</v>
      </c>
      <c r="N38" s="420">
        <v>24710.280229</v>
      </c>
      <c r="O38" s="420">
        <v>20502.557092999999</v>
      </c>
      <c r="P38" s="420">
        <v>10305.389341</v>
      </c>
      <c r="Q38" s="420">
        <v>12415.518249999999</v>
      </c>
      <c r="R38" s="420">
        <v>17497.453228999999</v>
      </c>
      <c r="S38" s="420">
        <v>19727.102011999999</v>
      </c>
      <c r="T38" s="421">
        <v>12861.029785999999</v>
      </c>
      <c r="U38" s="421">
        <v>11794.719353</v>
      </c>
      <c r="V38" s="401"/>
      <c r="W38" s="396" t="s">
        <v>255</v>
      </c>
      <c r="X38" s="48"/>
      <c r="Y38" s="297">
        <v>2021</v>
      </c>
      <c r="Z38" s="49"/>
    </row>
    <row r="39" spans="1:28" ht="11.1" customHeight="1">
      <c r="A39" s="300">
        <v>2022</v>
      </c>
      <c r="B39" s="408"/>
      <c r="C39" s="409" t="s">
        <v>255</v>
      </c>
      <c r="D39" s="410"/>
      <c r="E39" s="420">
        <v>6448.4803819999997</v>
      </c>
      <c r="F39" s="420">
        <v>5849.7108689999995</v>
      </c>
      <c r="G39" s="420">
        <v>9397.4355460000006</v>
      </c>
      <c r="H39" s="420">
        <v>9403.4613210000007</v>
      </c>
      <c r="I39" s="420">
        <v>14973.328839</v>
      </c>
      <c r="J39" s="420">
        <v>11350.333447999999</v>
      </c>
      <c r="K39" s="420">
        <v>18648.913128</v>
      </c>
      <c r="L39" s="420">
        <v>19475.398118000001</v>
      </c>
      <c r="M39" s="420">
        <v>20010.793474999999</v>
      </c>
      <c r="N39" s="420">
        <v>27429.881175999999</v>
      </c>
      <c r="O39" s="420">
        <v>21965.333609000001</v>
      </c>
      <c r="P39" s="420">
        <v>10805.549988999999</v>
      </c>
      <c r="Q39" s="420">
        <v>12906.729921</v>
      </c>
      <c r="R39" s="420">
        <v>17635.510356999999</v>
      </c>
      <c r="S39" s="420">
        <v>19708.310502</v>
      </c>
      <c r="T39" s="421">
        <v>13304.647265</v>
      </c>
      <c r="U39" s="421">
        <v>12116.365034</v>
      </c>
      <c r="V39" s="401"/>
      <c r="W39" s="396" t="s">
        <v>255</v>
      </c>
      <c r="X39" s="48"/>
      <c r="Y39" s="297">
        <v>2022</v>
      </c>
      <c r="Z39" s="49"/>
    </row>
    <row r="40" spans="1:28" ht="11.1" customHeight="1">
      <c r="A40" s="300">
        <v>2023</v>
      </c>
      <c r="B40" s="408"/>
      <c r="C40" s="409" t="s">
        <v>255</v>
      </c>
      <c r="D40" s="410"/>
      <c r="E40" s="420">
        <v>6769.0547280000001</v>
      </c>
      <c r="F40" s="420">
        <v>5509.8145430000004</v>
      </c>
      <c r="G40" s="420">
        <v>9836.67562</v>
      </c>
      <c r="H40" s="420">
        <v>10438.350039999999</v>
      </c>
      <c r="I40" s="420">
        <v>16438.739251999999</v>
      </c>
      <c r="J40" s="420">
        <v>12281.500786000001</v>
      </c>
      <c r="K40" s="420">
        <v>18560.276131999999</v>
      </c>
      <c r="L40" s="420">
        <v>20087.703421999999</v>
      </c>
      <c r="M40" s="420">
        <v>22718.845341</v>
      </c>
      <c r="N40" s="420">
        <v>28773.488099999999</v>
      </c>
      <c r="O40" s="420">
        <v>22737.777989999999</v>
      </c>
      <c r="P40" s="420">
        <v>10500.846390999999</v>
      </c>
      <c r="Q40" s="420">
        <v>13583.561991</v>
      </c>
      <c r="R40" s="420">
        <v>18719.710652999998</v>
      </c>
      <c r="S40" s="420">
        <v>20834.529558999999</v>
      </c>
      <c r="T40" s="421">
        <v>14003.740744999999</v>
      </c>
      <c r="U40" s="421">
        <v>12863.054158000001</v>
      </c>
      <c r="V40" s="401"/>
      <c r="W40" s="396" t="s">
        <v>255</v>
      </c>
      <c r="X40" s="48"/>
      <c r="Y40" s="297">
        <v>2023</v>
      </c>
      <c r="Z40" s="49"/>
    </row>
    <row r="41" spans="1:28" ht="11.1" customHeight="1">
      <c r="A41" s="292">
        <v>2023</v>
      </c>
      <c r="B41" s="395"/>
      <c r="C41" s="396" t="s">
        <v>155</v>
      </c>
      <c r="D41" s="293"/>
      <c r="E41" s="420">
        <v>6321.4635939999998</v>
      </c>
      <c r="F41" s="420">
        <v>5385.4995399999998</v>
      </c>
      <c r="G41" s="249">
        <v>9093.8126840000004</v>
      </c>
      <c r="H41" s="249">
        <v>9120.2068459999991</v>
      </c>
      <c r="I41" s="249">
        <v>15751.964986000001</v>
      </c>
      <c r="J41" s="420">
        <v>11402.806568</v>
      </c>
      <c r="K41" s="249">
        <v>17832.459123000001</v>
      </c>
      <c r="L41" s="249">
        <v>23586.729897000001</v>
      </c>
      <c r="M41" s="249">
        <v>20154.671836000001</v>
      </c>
      <c r="N41" s="249">
        <v>23591.844536000001</v>
      </c>
      <c r="O41" s="420">
        <v>22228.536187000002</v>
      </c>
      <c r="P41" s="249">
        <v>10219.183204000001</v>
      </c>
      <c r="Q41" s="249">
        <v>13326.648461000001</v>
      </c>
      <c r="R41" s="249">
        <v>17254.637529</v>
      </c>
      <c r="S41" s="249">
        <v>19410.357351999999</v>
      </c>
      <c r="T41" s="421">
        <v>13667.037050000001</v>
      </c>
      <c r="U41" s="422">
        <v>12417.251926000001</v>
      </c>
      <c r="V41" s="415"/>
      <c r="W41" s="416" t="s">
        <v>155</v>
      </c>
      <c r="X41" s="48"/>
      <c r="Y41" s="417">
        <v>2023</v>
      </c>
      <c r="Z41" s="49"/>
    </row>
    <row r="42" spans="1:28" ht="11.1" customHeight="1">
      <c r="A42" s="292"/>
      <c r="B42" s="395"/>
      <c r="C42" s="396" t="s">
        <v>156</v>
      </c>
      <c r="D42" s="293"/>
      <c r="E42" s="420">
        <v>6599.6727559999999</v>
      </c>
      <c r="F42" s="420">
        <v>5491.8584700000001</v>
      </c>
      <c r="G42" s="249">
        <v>9501.9274320000004</v>
      </c>
      <c r="H42" s="249">
        <v>11801.029327</v>
      </c>
      <c r="I42" s="249">
        <v>16759.868516999999</v>
      </c>
      <c r="J42" s="420">
        <v>12556.222538</v>
      </c>
      <c r="K42" s="249">
        <v>22979.067738999998</v>
      </c>
      <c r="L42" s="249">
        <v>24586.554781999999</v>
      </c>
      <c r="M42" s="249">
        <v>31615.210075999999</v>
      </c>
      <c r="N42" s="249">
        <v>29355.544344999998</v>
      </c>
      <c r="O42" s="420">
        <v>26249.895309</v>
      </c>
      <c r="P42" s="249">
        <v>11284.616361</v>
      </c>
      <c r="Q42" s="249">
        <v>14584.871131</v>
      </c>
      <c r="R42" s="249">
        <v>19290.514071000001</v>
      </c>
      <c r="S42" s="249">
        <v>22063.814222000001</v>
      </c>
      <c r="T42" s="421">
        <v>15006.954129</v>
      </c>
      <c r="U42" s="422">
        <v>13638.286774</v>
      </c>
      <c r="V42" s="415"/>
      <c r="W42" s="416" t="s">
        <v>156</v>
      </c>
      <c r="X42" s="48"/>
      <c r="Y42" s="417"/>
      <c r="Z42" s="49"/>
    </row>
    <row r="43" spans="1:28" ht="11.1" customHeight="1">
      <c r="A43" s="292"/>
      <c r="B43" s="395"/>
      <c r="C43" s="396" t="s">
        <v>157</v>
      </c>
      <c r="D43" s="293"/>
      <c r="E43" s="420">
        <v>6329.6411879999996</v>
      </c>
      <c r="F43" s="420">
        <v>5239.1232300000001</v>
      </c>
      <c r="G43" s="249">
        <v>9196.2833659999997</v>
      </c>
      <c r="H43" s="249">
        <v>9661.7212510000008</v>
      </c>
      <c r="I43" s="249">
        <v>15071.776765000001</v>
      </c>
      <c r="J43" s="420">
        <v>11291.955263</v>
      </c>
      <c r="K43" s="249">
        <v>19244.493340000001</v>
      </c>
      <c r="L43" s="249">
        <v>19279.332392</v>
      </c>
      <c r="M43" s="249">
        <v>30207.013009999999</v>
      </c>
      <c r="N43" s="249">
        <v>50522.679827</v>
      </c>
      <c r="O43" s="420">
        <v>29900.784918000001</v>
      </c>
      <c r="P43" s="249">
        <v>10529.378500000001</v>
      </c>
      <c r="Q43" s="249">
        <v>13291.862798</v>
      </c>
      <c r="R43" s="249">
        <v>17639.632458</v>
      </c>
      <c r="S43" s="249">
        <v>19937.499545999999</v>
      </c>
      <c r="T43" s="421">
        <v>13675.828915</v>
      </c>
      <c r="U43" s="422">
        <v>12582.603841</v>
      </c>
      <c r="V43" s="415"/>
      <c r="W43" s="416" t="s">
        <v>157</v>
      </c>
      <c r="X43" s="48"/>
      <c r="Y43" s="417"/>
      <c r="Z43" s="49"/>
    </row>
    <row r="44" spans="1:28" ht="11.1" customHeight="1">
      <c r="A44" s="292"/>
      <c r="B44" s="395"/>
      <c r="C44" s="396" t="s">
        <v>158</v>
      </c>
      <c r="D44" s="293"/>
      <c r="E44" s="420">
        <v>6592.9873029999999</v>
      </c>
      <c r="F44" s="420">
        <v>5503.5461830000004</v>
      </c>
      <c r="G44" s="249">
        <v>9194.5502049999996</v>
      </c>
      <c r="H44" s="249">
        <v>9763.9749929999998</v>
      </c>
      <c r="I44" s="249">
        <v>15256.346291</v>
      </c>
      <c r="J44" s="420">
        <v>11407.649222</v>
      </c>
      <c r="K44" s="249">
        <v>17362.466097</v>
      </c>
      <c r="L44" s="249">
        <v>19243.802264999998</v>
      </c>
      <c r="M44" s="249">
        <v>19854.179916000001</v>
      </c>
      <c r="N44" s="249">
        <v>33811.605894</v>
      </c>
      <c r="O44" s="420">
        <v>23524.663994999999</v>
      </c>
      <c r="P44" s="249">
        <v>10495.813236</v>
      </c>
      <c r="Q44" s="249">
        <v>13012.209816000001</v>
      </c>
      <c r="R44" s="249">
        <v>17298.432966</v>
      </c>
      <c r="S44" s="249">
        <v>19382.130487999999</v>
      </c>
      <c r="T44" s="421">
        <v>13377.462825000001</v>
      </c>
      <c r="U44" s="422">
        <v>12296.309300999999</v>
      </c>
      <c r="V44" s="415"/>
      <c r="W44" s="416" t="s">
        <v>158</v>
      </c>
      <c r="X44" s="48"/>
      <c r="Y44" s="417"/>
      <c r="Z44" s="49"/>
    </row>
    <row r="45" spans="1:28" ht="11.1" customHeight="1">
      <c r="A45" s="292"/>
      <c r="B45" s="395"/>
      <c r="C45" s="396" t="s">
        <v>159</v>
      </c>
      <c r="D45" s="293"/>
      <c r="E45" s="420">
        <v>7309.3190430000004</v>
      </c>
      <c r="F45" s="420">
        <v>5457.1432679999998</v>
      </c>
      <c r="G45" s="249">
        <v>11251.808827999999</v>
      </c>
      <c r="H45" s="249">
        <v>12915.32869</v>
      </c>
      <c r="I45" s="249">
        <v>20100.382384</v>
      </c>
      <c r="J45" s="420">
        <v>14753.366956</v>
      </c>
      <c r="K45" s="249">
        <v>19172.935216999998</v>
      </c>
      <c r="L45" s="249">
        <v>18717.180690000001</v>
      </c>
      <c r="M45" s="249">
        <v>21018.987002999998</v>
      </c>
      <c r="N45" s="249">
        <v>25947.377286999999</v>
      </c>
      <c r="O45" s="420">
        <v>21293.669009000001</v>
      </c>
      <c r="P45" s="249">
        <v>10347.204776</v>
      </c>
      <c r="Q45" s="249">
        <v>13289.073173999999</v>
      </c>
      <c r="R45" s="249">
        <v>20594.773814</v>
      </c>
      <c r="S45" s="249">
        <v>22612.539376000001</v>
      </c>
      <c r="T45" s="421">
        <v>13841.260088999999</v>
      </c>
      <c r="U45" s="422">
        <v>13243.152221</v>
      </c>
      <c r="V45" s="415"/>
      <c r="W45" s="416" t="s">
        <v>159</v>
      </c>
      <c r="X45" s="48"/>
      <c r="Y45" s="417"/>
      <c r="Z45" s="49"/>
    </row>
    <row r="46" spans="1:28" ht="11.1" customHeight="1">
      <c r="A46" s="292"/>
      <c r="B46" s="395"/>
      <c r="C46" s="396" t="s">
        <v>160</v>
      </c>
      <c r="D46" s="293"/>
      <c r="E46" s="420">
        <v>7084.5176229999997</v>
      </c>
      <c r="F46" s="420">
        <v>5632.1030540000002</v>
      </c>
      <c r="G46" s="249">
        <v>10329.949285000001</v>
      </c>
      <c r="H46" s="249">
        <v>10729.693799000001</v>
      </c>
      <c r="I46" s="249">
        <v>16671.324563999999</v>
      </c>
      <c r="J46" s="420">
        <v>12655.116148999999</v>
      </c>
      <c r="K46" s="249">
        <v>20003.802582</v>
      </c>
      <c r="L46" s="249">
        <v>18916.568314</v>
      </c>
      <c r="M46" s="249">
        <v>23043.613431000002</v>
      </c>
      <c r="N46" s="249">
        <v>25347.101691</v>
      </c>
      <c r="O46" s="420">
        <v>21479.325547</v>
      </c>
      <c r="P46" s="249">
        <v>10475.832891</v>
      </c>
      <c r="Q46" s="249">
        <v>13402.384047</v>
      </c>
      <c r="R46" s="249">
        <v>18481.488979999998</v>
      </c>
      <c r="S46" s="249">
        <v>21148.00691</v>
      </c>
      <c r="T46" s="421">
        <v>13849.353138</v>
      </c>
      <c r="U46" s="422">
        <v>12818.988931</v>
      </c>
      <c r="V46" s="415"/>
      <c r="W46" s="416" t="s">
        <v>160</v>
      </c>
      <c r="X46" s="48"/>
      <c r="Y46" s="417"/>
      <c r="Z46" s="49"/>
    </row>
    <row r="47" spans="1:28" ht="11.1" customHeight="1">
      <c r="A47" s="292"/>
      <c r="B47" s="395"/>
      <c r="C47" s="396" t="s">
        <v>126</v>
      </c>
      <c r="D47" s="293"/>
      <c r="E47" s="420">
        <v>6966.3124159999998</v>
      </c>
      <c r="F47" s="420">
        <v>5651.7497510000003</v>
      </c>
      <c r="G47" s="249">
        <v>10345.767123</v>
      </c>
      <c r="H47" s="249">
        <v>10959.146225</v>
      </c>
      <c r="I47" s="249">
        <v>15892.026100999999</v>
      </c>
      <c r="J47" s="420">
        <v>12491.831531</v>
      </c>
      <c r="K47" s="249">
        <v>18531.298172999999</v>
      </c>
      <c r="L47" s="249">
        <v>18957.199192</v>
      </c>
      <c r="M47" s="249">
        <v>20097.237464000002</v>
      </c>
      <c r="N47" s="249">
        <v>25087.874164000001</v>
      </c>
      <c r="O47" s="420">
        <v>20888.491653000001</v>
      </c>
      <c r="P47" s="249">
        <v>10001.009813000001</v>
      </c>
      <c r="Q47" s="249">
        <v>13340.877989000001</v>
      </c>
      <c r="R47" s="249">
        <v>22827.851165</v>
      </c>
      <c r="S47" s="249">
        <v>23612.131608</v>
      </c>
      <c r="T47" s="421">
        <v>13938.906639999999</v>
      </c>
      <c r="U47" s="422">
        <v>12857.494682</v>
      </c>
      <c r="V47" s="415"/>
      <c r="W47" s="416" t="s">
        <v>126</v>
      </c>
      <c r="X47" s="48"/>
      <c r="Y47" s="417"/>
      <c r="Z47" s="49"/>
    </row>
    <row r="48" spans="1:28" ht="13.8">
      <c r="A48" s="292"/>
      <c r="B48" s="395"/>
      <c r="C48" s="396" t="s">
        <v>161</v>
      </c>
      <c r="D48" s="293"/>
      <c r="E48" s="420">
        <v>6898.7122419999996</v>
      </c>
      <c r="F48" s="420">
        <v>5554.7240199999997</v>
      </c>
      <c r="G48" s="249">
        <v>10412.186404</v>
      </c>
      <c r="H48" s="249">
        <v>10883.161176</v>
      </c>
      <c r="I48" s="249">
        <v>16593.636921000001</v>
      </c>
      <c r="J48" s="420">
        <v>12716.260397</v>
      </c>
      <c r="K48" s="249">
        <v>18106.206320000001</v>
      </c>
      <c r="L48" s="249">
        <v>19521.041000000001</v>
      </c>
      <c r="M48" s="249">
        <v>20838.001216000001</v>
      </c>
      <c r="N48" s="249">
        <v>37614.038203999997</v>
      </c>
      <c r="O48" s="420">
        <v>25088.432572000002</v>
      </c>
      <c r="P48" s="249">
        <v>10175.4709</v>
      </c>
      <c r="Q48" s="249">
        <v>13376.584956000001</v>
      </c>
      <c r="R48" s="249">
        <v>20024.211103000001</v>
      </c>
      <c r="S48" s="249">
        <v>21004.385386999998</v>
      </c>
      <c r="T48" s="421">
        <v>13815.128493</v>
      </c>
      <c r="U48" s="422">
        <v>12910.580782000001</v>
      </c>
      <c r="V48" s="415"/>
      <c r="W48" s="416" t="s">
        <v>161</v>
      </c>
      <c r="X48" s="48"/>
      <c r="Y48" s="417"/>
      <c r="Z48" s="49"/>
    </row>
    <row r="49" spans="1:26" ht="13.8">
      <c r="A49" s="292"/>
      <c r="B49" s="395"/>
      <c r="C49" s="396" t="s">
        <v>162</v>
      </c>
      <c r="D49" s="293"/>
      <c r="E49" s="420">
        <v>6701.5873799999999</v>
      </c>
      <c r="F49" s="420">
        <v>5228.4682469999998</v>
      </c>
      <c r="G49" s="249">
        <v>9953.104953</v>
      </c>
      <c r="H49" s="249">
        <v>10021.162536</v>
      </c>
      <c r="I49" s="249">
        <v>15755.616416000001</v>
      </c>
      <c r="J49" s="420">
        <v>12019.684932</v>
      </c>
      <c r="K49" s="249">
        <v>17090.875349000002</v>
      </c>
      <c r="L49" s="249">
        <v>18213.558981999999</v>
      </c>
      <c r="M49" s="249">
        <v>20257.055455999998</v>
      </c>
      <c r="N49" s="249">
        <v>23118.830839999999</v>
      </c>
      <c r="O49" s="420">
        <v>19710.845744999999</v>
      </c>
      <c r="P49" s="249">
        <v>10150.090131999999</v>
      </c>
      <c r="Q49" s="249">
        <v>13194.002046</v>
      </c>
      <c r="R49" s="249">
        <v>18091.201916999999</v>
      </c>
      <c r="S49" s="249">
        <v>20112.329610000001</v>
      </c>
      <c r="T49" s="421">
        <v>13601.641752</v>
      </c>
      <c r="U49" s="422">
        <v>12467.332157000001</v>
      </c>
      <c r="V49" s="415"/>
      <c r="W49" s="416" t="s">
        <v>162</v>
      </c>
      <c r="X49" s="48"/>
      <c r="Y49" s="417"/>
      <c r="Z49" s="49"/>
    </row>
    <row r="50" spans="1:26" ht="13.8">
      <c r="A50" s="292"/>
      <c r="B50" s="395"/>
      <c r="C50" s="396" t="s">
        <v>163</v>
      </c>
      <c r="D50" s="293"/>
      <c r="E50" s="420">
        <v>6960.6294939999998</v>
      </c>
      <c r="F50" s="420">
        <v>5623.0913810000002</v>
      </c>
      <c r="G50" s="249">
        <v>10031.796872000001</v>
      </c>
      <c r="H50" s="249">
        <v>10085.395084</v>
      </c>
      <c r="I50" s="249">
        <v>15673.016184</v>
      </c>
      <c r="J50" s="420">
        <v>12020.116086</v>
      </c>
      <c r="K50" s="249">
        <v>17145.016226</v>
      </c>
      <c r="L50" s="249">
        <v>18678.584061000001</v>
      </c>
      <c r="M50" s="249">
        <v>21393.226776</v>
      </c>
      <c r="N50" s="249">
        <v>22205.580271999999</v>
      </c>
      <c r="O50" s="420">
        <v>19708.821308999999</v>
      </c>
      <c r="P50" s="249">
        <v>10725.87866</v>
      </c>
      <c r="Q50" s="249">
        <v>13927.845248</v>
      </c>
      <c r="R50" s="249">
        <v>18275.468293999998</v>
      </c>
      <c r="S50" s="249">
        <v>20520.483888999999</v>
      </c>
      <c r="T50" s="421">
        <v>14329.477668</v>
      </c>
      <c r="U50" s="422">
        <v>12958.211047000001</v>
      </c>
      <c r="V50" s="415"/>
      <c r="W50" s="416" t="s">
        <v>163</v>
      </c>
      <c r="X50" s="48"/>
      <c r="Y50" s="417"/>
      <c r="Z50" s="49"/>
    </row>
    <row r="51" spans="1:26" ht="13.8">
      <c r="A51" s="292"/>
      <c r="B51" s="395"/>
      <c r="C51" s="396" t="s">
        <v>164</v>
      </c>
      <c r="D51" s="293"/>
      <c r="E51" s="420">
        <v>6901.8568249999998</v>
      </c>
      <c r="F51" s="420">
        <v>5838.039291</v>
      </c>
      <c r="G51" s="249">
        <v>9621.8126240000001</v>
      </c>
      <c r="H51" s="249">
        <v>10030.18708</v>
      </c>
      <c r="I51" s="249">
        <v>16479.37428</v>
      </c>
      <c r="J51" s="420">
        <v>12065.346670000001</v>
      </c>
      <c r="K51" s="249">
        <v>17615.048753999999</v>
      </c>
      <c r="L51" s="249">
        <v>21509.781534999998</v>
      </c>
      <c r="M51" s="249">
        <v>22794.617587000001</v>
      </c>
      <c r="N51" s="249">
        <v>24854.184158</v>
      </c>
      <c r="O51" s="420">
        <v>21918.222966000001</v>
      </c>
      <c r="P51" s="249">
        <v>11259.455999</v>
      </c>
      <c r="Q51" s="249">
        <v>15166.171464999999</v>
      </c>
      <c r="R51" s="249">
        <v>17976.794018000001</v>
      </c>
      <c r="S51" s="249">
        <v>20597.506393</v>
      </c>
      <c r="T51" s="421">
        <v>15466.505326</v>
      </c>
      <c r="U51" s="422">
        <v>13725.406881000001</v>
      </c>
      <c r="V51" s="415"/>
      <c r="W51" s="416" t="s">
        <v>164</v>
      </c>
      <c r="X51" s="48"/>
      <c r="Y51" s="417"/>
      <c r="Z51" s="49"/>
    </row>
    <row r="52" spans="1:26" ht="13.8">
      <c r="A52" s="292">
        <v>2024</v>
      </c>
      <c r="B52" s="395" t="s">
        <v>260</v>
      </c>
      <c r="C52" s="396" t="s">
        <v>154</v>
      </c>
      <c r="D52" s="293"/>
      <c r="E52" s="420">
        <v>6977.8581700000004</v>
      </c>
      <c r="F52" s="420">
        <v>5787.3702940000003</v>
      </c>
      <c r="G52" s="249">
        <v>9726.4153380000007</v>
      </c>
      <c r="H52" s="249">
        <v>10359.154715999999</v>
      </c>
      <c r="I52" s="249">
        <v>16355.218697</v>
      </c>
      <c r="J52" s="420">
        <v>12167.095276</v>
      </c>
      <c r="K52" s="249">
        <v>18118.330094000001</v>
      </c>
      <c r="L52" s="249">
        <v>20319.604114999998</v>
      </c>
      <c r="M52" s="249">
        <v>21422.515888000002</v>
      </c>
      <c r="N52" s="249">
        <v>24944.216968000001</v>
      </c>
      <c r="O52" s="420">
        <v>21463.517255999999</v>
      </c>
      <c r="P52" s="249">
        <v>11304.911794</v>
      </c>
      <c r="Q52" s="249">
        <v>14087.694442</v>
      </c>
      <c r="R52" s="249">
        <v>18240.564420999999</v>
      </c>
      <c r="S52" s="249">
        <v>20992.596509999999</v>
      </c>
      <c r="T52" s="421">
        <v>14515.657230000001</v>
      </c>
      <c r="U52" s="422">
        <v>13132.96516</v>
      </c>
      <c r="V52" s="415"/>
      <c r="W52" s="416" t="s">
        <v>154</v>
      </c>
      <c r="X52" s="48" t="s">
        <v>260</v>
      </c>
      <c r="Y52" s="417">
        <v>2024</v>
      </c>
      <c r="Z52" s="49"/>
    </row>
    <row r="53" spans="1:26" ht="13.8">
      <c r="A53" s="292"/>
      <c r="B53" s="395"/>
      <c r="C53" s="396" t="s">
        <v>155</v>
      </c>
      <c r="D53" s="293"/>
      <c r="E53" s="420">
        <v>6719.4380970000002</v>
      </c>
      <c r="F53" s="420">
        <v>5730.4799000000003</v>
      </c>
      <c r="G53" s="249">
        <v>9619.0788420000008</v>
      </c>
      <c r="H53" s="249">
        <v>10129.450685</v>
      </c>
      <c r="I53" s="249">
        <v>16890.433504000001</v>
      </c>
      <c r="J53" s="420">
        <v>12238.149798</v>
      </c>
      <c r="K53" s="249">
        <v>20132.572687</v>
      </c>
      <c r="L53" s="249">
        <v>26256.442920000001</v>
      </c>
      <c r="M53" s="249">
        <v>21563.866910000001</v>
      </c>
      <c r="N53" s="249">
        <v>25214.230018999999</v>
      </c>
      <c r="O53" s="420">
        <v>24389.534971000001</v>
      </c>
      <c r="P53" s="249">
        <v>11080.128337</v>
      </c>
      <c r="Q53" s="249">
        <v>14672.602073</v>
      </c>
      <c r="R53" s="249">
        <v>18914.441639000001</v>
      </c>
      <c r="S53" s="249">
        <v>20925.757274</v>
      </c>
      <c r="T53" s="421">
        <v>15038.345929999999</v>
      </c>
      <c r="U53" s="422">
        <v>13510.352461</v>
      </c>
      <c r="V53" s="415"/>
      <c r="W53" s="416" t="s">
        <v>155</v>
      </c>
      <c r="X53" s="48"/>
      <c r="Y53" s="417"/>
      <c r="Z53" s="49"/>
    </row>
    <row r="54" spans="1:26" ht="13.8">
      <c r="A54" s="292"/>
      <c r="B54" s="395"/>
      <c r="C54" s="396" t="s">
        <v>156</v>
      </c>
      <c r="D54" s="293"/>
      <c r="E54" s="420">
        <v>6790.6179169999996</v>
      </c>
      <c r="F54" s="420">
        <v>5837.8398559999996</v>
      </c>
      <c r="G54" s="249">
        <v>9494.7423259999996</v>
      </c>
      <c r="H54" s="249">
        <v>10199.204584999999</v>
      </c>
      <c r="I54" s="249">
        <v>15954.994316</v>
      </c>
      <c r="J54" s="420">
        <v>11898.349303999999</v>
      </c>
      <c r="K54" s="249">
        <v>24071.054118</v>
      </c>
      <c r="L54" s="249">
        <v>26573.421050000001</v>
      </c>
      <c r="M54" s="249">
        <v>31724.489086000001</v>
      </c>
      <c r="N54" s="249">
        <v>28041.802754</v>
      </c>
      <c r="O54" s="420">
        <v>26917.90509</v>
      </c>
      <c r="P54" s="249">
        <v>12204.153595</v>
      </c>
      <c r="Q54" s="249">
        <v>15587.853051</v>
      </c>
      <c r="R54" s="249">
        <v>17930.829309000001</v>
      </c>
      <c r="S54" s="249">
        <v>20613.607848</v>
      </c>
      <c r="T54" s="421">
        <v>15867.723711000001</v>
      </c>
      <c r="U54" s="422">
        <v>14045.188537</v>
      </c>
      <c r="V54" s="415"/>
      <c r="W54" s="416" t="s">
        <v>156</v>
      </c>
      <c r="X54" s="48"/>
      <c r="Y54" s="417"/>
      <c r="Z54" s="49"/>
    </row>
    <row r="55" spans="1:26" ht="13.8">
      <c r="A55" s="292"/>
      <c r="B55" s="395"/>
      <c r="C55" s="396" t="s">
        <v>157</v>
      </c>
      <c r="D55" s="293" t="s">
        <v>165</v>
      </c>
      <c r="E55" s="420">
        <v>6744.46083</v>
      </c>
      <c r="F55" s="420">
        <v>5824.0710140000001</v>
      </c>
      <c r="G55" s="249">
        <v>9711.868375</v>
      </c>
      <c r="H55" s="249">
        <v>10273.47918</v>
      </c>
      <c r="I55" s="249">
        <v>15807.655957999999</v>
      </c>
      <c r="J55" s="420">
        <v>11956.754443</v>
      </c>
      <c r="K55" s="249">
        <v>19840.800321999999</v>
      </c>
      <c r="L55" s="249">
        <v>20854.512744</v>
      </c>
      <c r="M55" s="249">
        <v>24575.346163999999</v>
      </c>
      <c r="N55" s="249">
        <v>49570.16201</v>
      </c>
      <c r="O55" s="420">
        <v>30244.800605</v>
      </c>
      <c r="P55" s="249">
        <v>11348.994857</v>
      </c>
      <c r="Q55" s="249">
        <v>14426.343335</v>
      </c>
      <c r="R55" s="249">
        <v>18426.704407000001</v>
      </c>
      <c r="S55" s="249">
        <v>21006.731529000001</v>
      </c>
      <c r="T55" s="421">
        <v>14821.751270000001</v>
      </c>
      <c r="U55" s="422">
        <v>13469.075742999999</v>
      </c>
      <c r="V55" s="415" t="s">
        <v>165</v>
      </c>
      <c r="W55" s="416" t="s">
        <v>157</v>
      </c>
      <c r="X55" s="48"/>
      <c r="Y55" s="417"/>
      <c r="Z55" s="49"/>
    </row>
    <row r="56" spans="1:26" ht="13.8">
      <c r="A56" s="292"/>
      <c r="B56" s="395"/>
      <c r="C56" s="396" t="s">
        <v>158</v>
      </c>
      <c r="D56" s="293" t="s">
        <v>165</v>
      </c>
      <c r="E56" s="420">
        <v>6857.8788350000004</v>
      </c>
      <c r="F56" s="420">
        <v>5940.3665559999999</v>
      </c>
      <c r="G56" s="249">
        <v>9759.8310999999994</v>
      </c>
      <c r="H56" s="249">
        <v>10413.354542999999</v>
      </c>
      <c r="I56" s="249">
        <v>16316.411493</v>
      </c>
      <c r="J56" s="420">
        <v>12185.747771</v>
      </c>
      <c r="K56" s="249">
        <v>21437.588484</v>
      </c>
      <c r="L56" s="249">
        <v>19140.297348</v>
      </c>
      <c r="M56" s="249">
        <v>21158.797202999998</v>
      </c>
      <c r="N56" s="249">
        <v>33482.440327999997</v>
      </c>
      <c r="O56" s="420">
        <v>24405.063554</v>
      </c>
      <c r="P56" s="249">
        <v>11484.094234</v>
      </c>
      <c r="Q56" s="249">
        <v>13830.786808999999</v>
      </c>
      <c r="R56" s="249">
        <v>18116.898223</v>
      </c>
      <c r="S56" s="249">
        <v>21002.064147000001</v>
      </c>
      <c r="T56" s="421">
        <v>14279.987037000001</v>
      </c>
      <c r="U56" s="422">
        <v>13043.716666</v>
      </c>
      <c r="V56" s="415" t="s">
        <v>165</v>
      </c>
      <c r="W56" s="416" t="s">
        <v>158</v>
      </c>
      <c r="X56" s="48"/>
      <c r="Y56" s="417"/>
      <c r="Z56" s="49"/>
    </row>
    <row r="57" spans="1:26" ht="14.4" thickBot="1">
      <c r="A57" s="301"/>
      <c r="B57" s="302"/>
      <c r="C57" s="303"/>
      <c r="D57" s="423"/>
      <c r="E57" s="420"/>
      <c r="F57" s="420"/>
      <c r="G57" s="424"/>
      <c r="H57" s="424"/>
      <c r="I57" s="424"/>
      <c r="J57" s="420"/>
      <c r="K57" s="424"/>
      <c r="L57" s="424"/>
      <c r="M57" s="424"/>
      <c r="N57" s="424"/>
      <c r="O57" s="420"/>
      <c r="P57" s="424"/>
      <c r="Q57" s="424"/>
      <c r="R57" s="424"/>
      <c r="S57" s="424"/>
      <c r="T57" s="421"/>
      <c r="U57" s="422"/>
      <c r="V57" s="425"/>
      <c r="W57" s="303"/>
      <c r="X57" s="302"/>
      <c r="Y57" s="304"/>
      <c r="Z57" s="49"/>
    </row>
    <row r="58" spans="1:26" ht="14.4" thickTop="1">
      <c r="A58" s="49"/>
      <c r="B58" s="49"/>
      <c r="C58" s="49"/>
      <c r="D58" s="49"/>
      <c r="E58" s="426"/>
      <c r="F58" s="426"/>
      <c r="G58" s="427"/>
      <c r="H58" s="427"/>
      <c r="I58" s="427"/>
      <c r="J58" s="426"/>
      <c r="K58" s="427"/>
      <c r="L58" s="427"/>
      <c r="M58" s="427"/>
      <c r="N58" s="427"/>
      <c r="O58" s="426"/>
      <c r="P58" s="427"/>
      <c r="Q58" s="427"/>
      <c r="R58" s="427"/>
      <c r="S58" s="427"/>
      <c r="T58" s="426"/>
      <c r="U58" s="426"/>
      <c r="V58" s="49"/>
      <c r="W58" s="49"/>
      <c r="X58" s="49"/>
      <c r="Y58" s="49"/>
      <c r="Z58" s="49"/>
    </row>
    <row r="59" spans="1:26" ht="13.8">
      <c r="A59" s="49"/>
      <c r="B59" s="49"/>
      <c r="C59" s="49"/>
      <c r="D59" s="49"/>
      <c r="E59" s="406"/>
      <c r="F59" s="406"/>
      <c r="G59" s="416"/>
      <c r="H59" s="416"/>
      <c r="I59" s="416"/>
      <c r="J59" s="406"/>
      <c r="K59" s="416"/>
      <c r="L59" s="416"/>
      <c r="M59" s="416"/>
      <c r="N59" s="416"/>
      <c r="O59" s="406"/>
      <c r="P59" s="416"/>
      <c r="Q59" s="416"/>
      <c r="R59" s="416"/>
      <c r="S59" s="416"/>
      <c r="T59" s="428"/>
      <c r="U59" s="428"/>
      <c r="V59" s="49"/>
      <c r="W59" s="49"/>
      <c r="X59" s="49"/>
      <c r="Y59" s="49"/>
      <c r="Z59" s="49"/>
    </row>
    <row r="60" spans="1:26" ht="13.8">
      <c r="A60" s="429" t="s">
        <v>419</v>
      </c>
      <c r="B60" s="430"/>
      <c r="C60" s="49"/>
      <c r="D60" s="395"/>
      <c r="E60" s="152"/>
      <c r="F60" s="428"/>
      <c r="G60" s="431"/>
      <c r="H60" s="431"/>
      <c r="I60" s="431"/>
      <c r="J60" s="428"/>
      <c r="K60" s="431"/>
      <c r="L60" s="431"/>
      <c r="M60" s="431"/>
      <c r="N60" s="431"/>
      <c r="O60" s="428"/>
      <c r="P60" s="431"/>
      <c r="Q60" s="431"/>
      <c r="R60" s="431"/>
      <c r="S60" s="431"/>
      <c r="T60" s="432"/>
      <c r="U60" s="152"/>
      <c r="V60" s="395"/>
      <c r="W60" s="49"/>
      <c r="X60" s="433"/>
      <c r="Y60" s="433" t="s">
        <v>420</v>
      </c>
      <c r="Z60" s="49"/>
    </row>
    <row r="61" spans="1:26" ht="15" customHeight="1">
      <c r="Z61" s="49"/>
    </row>
    <row r="62" spans="1:26" ht="15" customHeight="1">
      <c r="Z62" s="49"/>
    </row>
    <row r="63" spans="1:26" ht="15" customHeight="1">
      <c r="Z63" s="49"/>
    </row>
    <row r="64" spans="1:26" ht="13.8">
      <c r="Z64" s="49"/>
    </row>
    <row r="65" spans="26:26" ht="13.8">
      <c r="Z65" s="49"/>
    </row>
    <row r="66" spans="26:26" ht="13.8">
      <c r="Z66" s="49"/>
    </row>
    <row r="67" spans="26:26" ht="13.8">
      <c r="Z67" s="49"/>
    </row>
    <row r="68" spans="26:26" ht="13.8">
      <c r="Z68" s="49"/>
    </row>
    <row r="69" spans="26:26" ht="13.8">
      <c r="Z69" s="49"/>
    </row>
    <row r="70" spans="26:26" ht="13.8">
      <c r="Z70" s="49"/>
    </row>
    <row r="71" spans="26:26" ht="13.8">
      <c r="Z71" s="49"/>
    </row>
  </sheetData>
  <mergeCells count="8">
    <mergeCell ref="R8:S8"/>
    <mergeCell ref="P4:T4"/>
    <mergeCell ref="P5:T5"/>
    <mergeCell ref="G4:J4"/>
    <mergeCell ref="G5:J5"/>
    <mergeCell ref="K4:O4"/>
    <mergeCell ref="K5:O5"/>
    <mergeCell ref="R7:S7"/>
  </mergeCells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75"/>
  <sheetViews>
    <sheetView workbookViewId="0">
      <pane xSplit="1" ySplit="2" topLeftCell="B351" activePane="bottomRight" state="frozen"/>
      <selection pane="topRight" activeCell="B1" sqref="B1"/>
      <selection pane="bottomLeft" activeCell="A2" sqref="A2"/>
      <selection pane="bottomRight" activeCell="C352" sqref="C352:C367"/>
    </sheetView>
  </sheetViews>
  <sheetFormatPr defaultColWidth="9.21875" defaultRowHeight="13.2"/>
  <cols>
    <col min="1" max="1" width="9.77734375" style="43" customWidth="1"/>
    <col min="2" max="2" width="16.21875" style="43" customWidth="1"/>
    <col min="3" max="3" width="14.44140625" style="43" customWidth="1"/>
    <col min="4" max="4" width="17.21875" style="43" customWidth="1"/>
    <col min="5" max="5" width="8.88671875" style="43" customWidth="1"/>
    <col min="6" max="7" width="9.21875" style="43"/>
    <col min="8" max="8" width="9.77734375" style="43" customWidth="1"/>
    <col min="9" max="9" width="9.109375" style="43" customWidth="1"/>
    <col min="10" max="16" width="9.21875" style="43"/>
    <col min="17" max="17" width="7" style="43" bestFit="1" customWidth="1"/>
    <col min="18" max="18" width="11.77734375" style="43" bestFit="1" customWidth="1"/>
    <col min="19" max="19" width="6.77734375" style="43" bestFit="1" customWidth="1"/>
    <col min="20" max="20" width="24.44140625" style="43" bestFit="1" customWidth="1"/>
    <col min="21" max="21" width="32.77734375" style="43" bestFit="1" customWidth="1"/>
    <col min="22" max="16384" width="9.21875" style="43"/>
  </cols>
  <sheetData>
    <row r="1" spans="1:21" ht="26.4">
      <c r="B1" s="98" t="s">
        <v>229</v>
      </c>
      <c r="C1" s="98" t="s">
        <v>230</v>
      </c>
      <c r="D1" s="98" t="s">
        <v>231</v>
      </c>
    </row>
    <row r="2" spans="1:21">
      <c r="A2"/>
      <c r="B2" s="99" t="s">
        <v>227</v>
      </c>
      <c r="C2" s="100" t="s">
        <v>228</v>
      </c>
      <c r="D2" s="100" t="s">
        <v>232</v>
      </c>
      <c r="E2" s="101"/>
      <c r="F2" s="101"/>
      <c r="G2" s="101"/>
      <c r="H2" s="101">
        <v>2015</v>
      </c>
      <c r="I2" s="101">
        <v>2014</v>
      </c>
      <c r="J2" s="101">
        <v>2013</v>
      </c>
      <c r="K2" s="101">
        <v>2012</v>
      </c>
      <c r="L2" s="101"/>
      <c r="M2" s="102" t="s">
        <v>299</v>
      </c>
    </row>
    <row r="3" spans="1:21">
      <c r="A3" s="103">
        <v>34335</v>
      </c>
      <c r="B3">
        <v>1182.0429999999999</v>
      </c>
      <c r="C3">
        <v>1199.3019999999999</v>
      </c>
      <c r="D3" s="113">
        <v>1.01460086625069</v>
      </c>
      <c r="F3" s="6"/>
      <c r="G3" s="6" t="s">
        <v>287</v>
      </c>
      <c r="H3" s="123">
        <v>0.99794327864242705</v>
      </c>
      <c r="I3" s="123">
        <v>0.998313182703915</v>
      </c>
      <c r="J3" s="113">
        <v>0.99765545623489305</v>
      </c>
      <c r="K3" s="123">
        <v>0.99813086583635602</v>
      </c>
      <c r="L3" s="123"/>
      <c r="M3" s="123">
        <f>AVERAGE(H3:K3)</f>
        <v>0.99801069585439783</v>
      </c>
      <c r="Q3"/>
      <c r="R3"/>
      <c r="S3"/>
      <c r="T3"/>
      <c r="U3"/>
    </row>
    <row r="4" spans="1:21">
      <c r="A4" s="11">
        <v>34366</v>
      </c>
      <c r="B4">
        <v>1190.9590000000001</v>
      </c>
      <c r="C4">
        <v>1210.73</v>
      </c>
      <c r="D4" s="113">
        <v>1.01660130597541</v>
      </c>
      <c r="F4" s="6"/>
      <c r="G4" s="6" t="s">
        <v>288</v>
      </c>
      <c r="H4" s="123">
        <v>1.00228099722663</v>
      </c>
      <c r="I4" s="123">
        <v>1.0015882908396101</v>
      </c>
      <c r="J4" s="113">
        <v>1.00187654879286</v>
      </c>
      <c r="K4" s="123">
        <v>1.00126596348817</v>
      </c>
      <c r="L4" s="123"/>
      <c r="M4" s="123">
        <f t="shared" ref="M4:M14" si="0">AVERAGE(H4:K4)</f>
        <v>1.0017529500868176</v>
      </c>
      <c r="Q4"/>
      <c r="R4"/>
      <c r="S4"/>
      <c r="T4"/>
      <c r="U4"/>
    </row>
    <row r="5" spans="1:21">
      <c r="A5" s="11">
        <v>34394</v>
      </c>
      <c r="B5">
        <v>1217.211</v>
      </c>
      <c r="C5">
        <v>1224.288</v>
      </c>
      <c r="D5" s="113">
        <v>1.0058141195261201</v>
      </c>
      <c r="F5" s="6"/>
      <c r="G5" s="6" t="s">
        <v>289</v>
      </c>
      <c r="H5" s="123">
        <v>0.99104864605200205</v>
      </c>
      <c r="I5" s="123">
        <v>0.99269905368942102</v>
      </c>
      <c r="J5" s="113">
        <v>0.99066038168081405</v>
      </c>
      <c r="K5" s="123">
        <v>0.99242620078836197</v>
      </c>
      <c r="L5" s="123"/>
      <c r="M5" s="123">
        <f t="shared" si="0"/>
        <v>0.99170857055264983</v>
      </c>
      <c r="Q5"/>
      <c r="R5"/>
      <c r="S5"/>
      <c r="T5"/>
      <c r="U5"/>
    </row>
    <row r="6" spans="1:21">
      <c r="A6" s="11">
        <v>34425</v>
      </c>
      <c r="B6">
        <v>1225.771</v>
      </c>
      <c r="C6">
        <v>1239.7860000000001</v>
      </c>
      <c r="D6" s="113">
        <v>1.0114332010973199</v>
      </c>
      <c r="F6" s="6"/>
      <c r="G6" s="6" t="s">
        <v>290</v>
      </c>
      <c r="H6" s="123">
        <v>0.99952512017876805</v>
      </c>
      <c r="I6" s="123">
        <v>0.99764149836271998</v>
      </c>
      <c r="J6" s="113">
        <v>1.00117384817874</v>
      </c>
      <c r="K6" s="123">
        <v>1.0006023615703801</v>
      </c>
      <c r="L6" s="123"/>
      <c r="M6" s="123">
        <f t="shared" si="0"/>
        <v>0.99973570707265202</v>
      </c>
      <c r="Q6"/>
      <c r="R6"/>
      <c r="S6"/>
      <c r="T6"/>
      <c r="U6"/>
    </row>
    <row r="7" spans="1:21">
      <c r="A7" s="11">
        <v>34455</v>
      </c>
      <c r="B7">
        <v>1253.836</v>
      </c>
      <c r="C7">
        <v>1252.4059999999999</v>
      </c>
      <c r="D7" s="113">
        <v>0.99885974729674598</v>
      </c>
      <c r="F7" s="6"/>
      <c r="G7" s="6" t="s">
        <v>291</v>
      </c>
      <c r="H7" s="123">
        <v>0.98456295388356396</v>
      </c>
      <c r="I7" s="123">
        <v>0.98455934487002394</v>
      </c>
      <c r="J7" s="113">
        <v>0.98405669922245997</v>
      </c>
      <c r="K7" s="123">
        <v>0.98459376387091702</v>
      </c>
      <c r="L7" s="123"/>
      <c r="M7" s="123">
        <f t="shared" si="0"/>
        <v>0.98444319046174122</v>
      </c>
      <c r="Q7"/>
      <c r="R7"/>
      <c r="S7"/>
      <c r="T7"/>
      <c r="U7"/>
    </row>
    <row r="8" spans="1:21">
      <c r="A8" s="11">
        <v>34486</v>
      </c>
      <c r="B8">
        <v>1280.6010000000001</v>
      </c>
      <c r="C8">
        <v>1264.413</v>
      </c>
      <c r="D8" s="113">
        <v>0.98735913540637998</v>
      </c>
      <c r="F8" s="6"/>
      <c r="G8" s="6" t="s">
        <v>292</v>
      </c>
      <c r="H8" s="123">
        <v>0.97637985763985602</v>
      </c>
      <c r="I8" s="123">
        <v>0.97668195924860701</v>
      </c>
      <c r="J8" s="113">
        <v>0.97674027754996395</v>
      </c>
      <c r="K8" s="123">
        <v>0.97690769144944101</v>
      </c>
      <c r="L8" s="123"/>
      <c r="M8" s="123">
        <f t="shared" si="0"/>
        <v>0.97667744647196697</v>
      </c>
      <c r="Q8"/>
      <c r="R8"/>
      <c r="S8"/>
      <c r="T8"/>
      <c r="U8"/>
    </row>
    <row r="9" spans="1:21">
      <c r="A9" s="11">
        <v>34516</v>
      </c>
      <c r="B9">
        <v>1305.116</v>
      </c>
      <c r="C9">
        <v>1273.0239999999999</v>
      </c>
      <c r="D9" s="113">
        <v>0.97541031410359602</v>
      </c>
      <c r="F9" s="6"/>
      <c r="G9" s="6" t="s">
        <v>293</v>
      </c>
      <c r="H9" s="123">
        <v>0.97268762163726696</v>
      </c>
      <c r="I9" s="123">
        <v>0.97208308421833201</v>
      </c>
      <c r="J9" s="113">
        <v>0.97197970217769603</v>
      </c>
      <c r="K9" s="123">
        <v>0.97230365969659405</v>
      </c>
      <c r="L9" s="123"/>
      <c r="M9" s="123">
        <f t="shared" si="0"/>
        <v>0.97226351693247226</v>
      </c>
      <c r="Q9"/>
      <c r="R9"/>
      <c r="S9"/>
      <c r="T9"/>
      <c r="U9"/>
    </row>
    <row r="10" spans="1:21">
      <c r="A10" s="11">
        <v>34547</v>
      </c>
      <c r="B10">
        <v>1306.2660000000001</v>
      </c>
      <c r="C10">
        <v>1281.577</v>
      </c>
      <c r="D10" s="113">
        <v>0.98109947940950204</v>
      </c>
      <c r="F10" s="6"/>
      <c r="G10" s="6" t="s">
        <v>294</v>
      </c>
      <c r="H10" s="123">
        <v>0.982925093449592</v>
      </c>
      <c r="I10" s="123">
        <v>0.98268366427047704</v>
      </c>
      <c r="J10" s="113">
        <v>0.98224146766923603</v>
      </c>
      <c r="K10" s="123">
        <v>0.98190049670950397</v>
      </c>
      <c r="L10" s="123"/>
      <c r="M10" s="123">
        <f t="shared" si="0"/>
        <v>0.98243768052470215</v>
      </c>
      <c r="Q10"/>
      <c r="R10"/>
      <c r="S10"/>
      <c r="T10"/>
      <c r="U10"/>
    </row>
    <row r="11" spans="1:21">
      <c r="A11" s="11">
        <v>34578</v>
      </c>
      <c r="B11">
        <v>1256.5070000000001</v>
      </c>
      <c r="C11">
        <v>1255.2760000000001</v>
      </c>
      <c r="D11" s="113">
        <v>0.99902084268361302</v>
      </c>
      <c r="F11" s="6"/>
      <c r="G11" s="6" t="s">
        <v>295</v>
      </c>
      <c r="H11" s="123">
        <v>1.00595982454792</v>
      </c>
      <c r="I11" s="123">
        <v>0.99838824447812302</v>
      </c>
      <c r="J11" s="113">
        <v>1.0092001673967199</v>
      </c>
      <c r="K11" s="123">
        <v>1.00179179563054</v>
      </c>
      <c r="L11" s="123"/>
      <c r="M11" s="123">
        <f t="shared" si="0"/>
        <v>1.0038350080133256</v>
      </c>
      <c r="Q11"/>
      <c r="R11"/>
      <c r="S11"/>
      <c r="T11"/>
      <c r="U11"/>
    </row>
    <row r="12" spans="1:21">
      <c r="A12" s="11">
        <v>34608</v>
      </c>
      <c r="B12">
        <v>1290.739</v>
      </c>
      <c r="C12">
        <v>1292.2</v>
      </c>
      <c r="D12" s="113">
        <v>1.00113158029865</v>
      </c>
      <c r="F12" s="6"/>
      <c r="G12" s="6" t="s">
        <v>296</v>
      </c>
      <c r="H12" s="123"/>
      <c r="I12" s="123">
        <v>1.00305407265041</v>
      </c>
      <c r="J12" s="113">
        <v>0.99180816312467401</v>
      </c>
      <c r="K12" s="123">
        <v>0.997940222556154</v>
      </c>
      <c r="L12" s="123"/>
      <c r="M12" s="123">
        <f>AVERAGE(H12:K12)</f>
        <v>0.99760081944374601</v>
      </c>
      <c r="N12" s="123"/>
      <c r="Q12"/>
      <c r="R12"/>
      <c r="S12"/>
      <c r="T12"/>
      <c r="U12"/>
    </row>
    <row r="13" spans="1:21">
      <c r="A13" s="11">
        <v>34639</v>
      </c>
      <c r="B13">
        <v>1292.788</v>
      </c>
      <c r="C13">
        <v>1299.125</v>
      </c>
      <c r="D13" s="113">
        <v>1.0049014431880401</v>
      </c>
      <c r="F13" s="6"/>
      <c r="G13" s="6" t="s">
        <v>297</v>
      </c>
      <c r="H13" s="123"/>
      <c r="I13" s="123">
        <v>1.0034502002199499</v>
      </c>
      <c r="J13" s="113">
        <v>1.00275797843535</v>
      </c>
      <c r="K13" s="123">
        <v>1.001904637477</v>
      </c>
      <c r="L13" s="123"/>
      <c r="M13" s="123">
        <f t="shared" si="0"/>
        <v>1.0027042720441</v>
      </c>
      <c r="Q13"/>
      <c r="R13"/>
      <c r="S13"/>
      <c r="T13"/>
      <c r="U13"/>
    </row>
    <row r="14" spans="1:21">
      <c r="A14" s="11">
        <v>34669</v>
      </c>
      <c r="B14">
        <v>1294.816</v>
      </c>
      <c r="C14">
        <v>1300.8820000000001</v>
      </c>
      <c r="D14" s="113">
        <v>1.0046850609248399</v>
      </c>
      <c r="F14" s="6"/>
      <c r="G14" s="6" t="s">
        <v>298</v>
      </c>
      <c r="H14" s="123"/>
      <c r="I14" s="123">
        <v>1.00187211433728</v>
      </c>
      <c r="J14" s="113">
        <v>1.00215754194416</v>
      </c>
      <c r="K14" s="123">
        <v>1.00269564898459</v>
      </c>
      <c r="L14" s="123"/>
      <c r="M14" s="123">
        <f t="shared" si="0"/>
        <v>1.00224176842201</v>
      </c>
      <c r="Q14"/>
      <c r="R14"/>
      <c r="S14"/>
      <c r="T14"/>
      <c r="U14"/>
    </row>
    <row r="15" spans="1:21">
      <c r="A15" s="11">
        <v>34700</v>
      </c>
      <c r="B15">
        <v>1281.729</v>
      </c>
      <c r="C15">
        <v>1300.443</v>
      </c>
      <c r="D15" s="113">
        <v>1.01460086625069</v>
      </c>
      <c r="F15" s="6"/>
      <c r="G15" s="6"/>
      <c r="H15" s="6"/>
      <c r="I15" s="6"/>
      <c r="J15" s="60"/>
      <c r="K15" s="9"/>
      <c r="L15" s="6"/>
      <c r="M15"/>
      <c r="Q15"/>
      <c r="R15"/>
      <c r="S15"/>
      <c r="T15"/>
      <c r="U15"/>
    </row>
    <row r="16" spans="1:21">
      <c r="A16" s="11">
        <v>34731</v>
      </c>
      <c r="B16">
        <v>1281.0609999999999</v>
      </c>
      <c r="C16">
        <v>1302.328</v>
      </c>
      <c r="D16" s="113">
        <v>1.01660130597541</v>
      </c>
      <c r="F16" s="6"/>
      <c r="G16" s="6"/>
      <c r="H16" s="6"/>
      <c r="I16" s="6"/>
      <c r="J16" s="60"/>
      <c r="K16" s="9"/>
      <c r="L16" s="6"/>
      <c r="M16"/>
      <c r="Q16"/>
      <c r="R16"/>
      <c r="S16"/>
      <c r="T16"/>
      <c r="U16"/>
    </row>
    <row r="17" spans="1:21">
      <c r="A17" s="11">
        <v>34759</v>
      </c>
      <c r="B17">
        <v>1305.454</v>
      </c>
      <c r="C17">
        <v>1313.0440000000001</v>
      </c>
      <c r="D17" s="113">
        <v>1.0058141195261201</v>
      </c>
      <c r="F17" s="6"/>
      <c r="G17" s="6"/>
      <c r="H17" s="6"/>
      <c r="I17" s="6"/>
      <c r="J17" s="60"/>
      <c r="K17" s="9"/>
      <c r="L17" s="6"/>
      <c r="M17"/>
      <c r="Q17"/>
      <c r="R17"/>
      <c r="S17"/>
      <c r="T17"/>
      <c r="U17"/>
    </row>
    <row r="18" spans="1:21">
      <c r="A18" s="11">
        <v>34790</v>
      </c>
      <c r="B18">
        <v>1307.8240000000001</v>
      </c>
      <c r="C18">
        <v>1322.777</v>
      </c>
      <c r="D18" s="113">
        <v>1.0114332010973199</v>
      </c>
      <c r="F18" s="6"/>
      <c r="G18" s="6"/>
      <c r="H18" s="6"/>
      <c r="I18" s="6"/>
      <c r="J18" s="60"/>
      <c r="K18" s="9"/>
      <c r="L18" s="6"/>
      <c r="M18"/>
      <c r="Q18"/>
      <c r="R18"/>
      <c r="S18"/>
      <c r="T18"/>
      <c r="U18"/>
    </row>
    <row r="19" spans="1:21">
      <c r="A19" s="11">
        <v>34820</v>
      </c>
      <c r="B19">
        <v>1319.181</v>
      </c>
      <c r="C19">
        <v>1317.6769999999999</v>
      </c>
      <c r="D19" s="113">
        <v>0.99885974729674598</v>
      </c>
      <c r="F19" s="6"/>
      <c r="G19" s="6"/>
      <c r="H19" s="6"/>
      <c r="I19" s="6"/>
      <c r="J19" s="60"/>
      <c r="K19" s="9"/>
      <c r="L19" s="6"/>
      <c r="M19"/>
      <c r="Q19"/>
      <c r="R19"/>
      <c r="S19"/>
      <c r="T19"/>
      <c r="U19"/>
    </row>
    <row r="20" spans="1:21">
      <c r="A20" s="11">
        <v>34851</v>
      </c>
      <c r="B20">
        <v>1342.4870000000001</v>
      </c>
      <c r="C20">
        <v>1325.5170000000001</v>
      </c>
      <c r="D20" s="113">
        <v>0.98735913540637998</v>
      </c>
      <c r="F20" s="6"/>
      <c r="G20" s="6"/>
      <c r="H20" s="6"/>
      <c r="I20" s="6"/>
      <c r="J20" s="60"/>
      <c r="K20" s="9"/>
      <c r="L20" s="6"/>
      <c r="M20"/>
      <c r="Q20"/>
      <c r="R20"/>
      <c r="S20"/>
      <c r="T20"/>
      <c r="U20"/>
    </row>
    <row r="21" spans="1:21">
      <c r="A21" s="11">
        <v>34881</v>
      </c>
      <c r="B21">
        <v>1382.4829999999999</v>
      </c>
      <c r="C21">
        <v>1348.489</v>
      </c>
      <c r="D21" s="113">
        <v>0.97541031410359602</v>
      </c>
      <c r="F21" s="6"/>
      <c r="G21" s="6"/>
      <c r="H21" s="6"/>
      <c r="I21" s="6"/>
      <c r="J21" s="60"/>
      <c r="K21" s="9"/>
      <c r="L21" s="6"/>
      <c r="M21"/>
      <c r="Q21"/>
      <c r="R21"/>
      <c r="S21"/>
      <c r="T21"/>
      <c r="U21"/>
    </row>
    <row r="22" spans="1:21">
      <c r="A22" s="11">
        <v>34912</v>
      </c>
      <c r="B22">
        <v>1382.5820000000001</v>
      </c>
      <c r="C22">
        <v>1356.451</v>
      </c>
      <c r="D22" s="113">
        <v>0.98109947940950204</v>
      </c>
      <c r="F22" s="6"/>
      <c r="G22" s="6"/>
      <c r="H22" s="6"/>
      <c r="I22" s="6"/>
      <c r="J22" s="60"/>
      <c r="K22" s="9"/>
      <c r="L22" s="6"/>
      <c r="M22"/>
      <c r="Q22"/>
      <c r="R22"/>
      <c r="S22"/>
      <c r="T22"/>
      <c r="U22"/>
    </row>
    <row r="23" spans="1:21">
      <c r="A23" s="11">
        <v>34943</v>
      </c>
      <c r="B23">
        <v>1354.7329999999999</v>
      </c>
      <c r="C23">
        <v>1353.4059999999999</v>
      </c>
      <c r="D23" s="113">
        <v>0.99902084268361302</v>
      </c>
      <c r="F23" s="6"/>
      <c r="G23" s="6"/>
      <c r="H23" s="6"/>
      <c r="I23" s="6"/>
      <c r="J23" s="60"/>
      <c r="K23" s="9"/>
      <c r="L23" s="6"/>
      <c r="M23"/>
      <c r="Q23"/>
      <c r="R23"/>
      <c r="S23"/>
      <c r="T23"/>
      <c r="U23"/>
    </row>
    <row r="24" spans="1:21">
      <c r="A24" s="11">
        <v>34973</v>
      </c>
      <c r="B24">
        <v>1353.252</v>
      </c>
      <c r="C24">
        <v>1354.7829999999999</v>
      </c>
      <c r="D24" s="113">
        <v>1.00113158029865</v>
      </c>
      <c r="F24" s="6"/>
      <c r="G24" s="6"/>
      <c r="H24" s="6"/>
      <c r="I24" s="6"/>
      <c r="J24" s="60"/>
      <c r="K24" s="9"/>
      <c r="L24" s="6"/>
      <c r="M24"/>
      <c r="Q24"/>
      <c r="R24"/>
      <c r="S24"/>
      <c r="T24"/>
      <c r="U24"/>
    </row>
    <row r="25" spans="1:21">
      <c r="A25" s="11">
        <v>35004</v>
      </c>
      <c r="B25">
        <v>1348.808</v>
      </c>
      <c r="C25">
        <v>1355.4190000000001</v>
      </c>
      <c r="D25" s="113">
        <v>1.0049014431880401</v>
      </c>
      <c r="F25" s="6"/>
      <c r="G25" s="6"/>
      <c r="H25" s="6"/>
      <c r="I25" s="6"/>
      <c r="J25" s="60"/>
      <c r="K25" s="9"/>
      <c r="L25" s="6"/>
      <c r="M25"/>
      <c r="Q25"/>
      <c r="R25"/>
      <c r="S25"/>
      <c r="T25"/>
      <c r="U25"/>
    </row>
    <row r="26" spans="1:21">
      <c r="A26" s="11">
        <v>35034</v>
      </c>
      <c r="B26">
        <v>1352.2639999999999</v>
      </c>
      <c r="C26">
        <v>1358.6</v>
      </c>
      <c r="D26" s="113">
        <v>1.0046850609248399</v>
      </c>
      <c r="F26" s="6"/>
      <c r="G26" s="6"/>
      <c r="H26" s="6"/>
      <c r="I26" s="6"/>
      <c r="J26" s="60"/>
      <c r="K26" s="9"/>
      <c r="L26" s="6"/>
      <c r="M26"/>
      <c r="Q26"/>
      <c r="R26"/>
      <c r="S26"/>
      <c r="T26"/>
      <c r="U26"/>
    </row>
    <row r="27" spans="1:21">
      <c r="A27" s="11">
        <v>35065</v>
      </c>
      <c r="B27">
        <v>1343.9690000000001</v>
      </c>
      <c r="C27">
        <v>1363.5920000000001</v>
      </c>
      <c r="D27" s="113">
        <v>1.01460086625069</v>
      </c>
      <c r="F27" s="6"/>
      <c r="G27" s="6"/>
      <c r="H27" s="6"/>
      <c r="I27" s="6"/>
      <c r="J27" s="60"/>
      <c r="K27" s="9"/>
      <c r="L27" s="6"/>
      <c r="M27"/>
      <c r="Q27"/>
      <c r="R27"/>
      <c r="S27"/>
      <c r="T27"/>
      <c r="U27"/>
    </row>
    <row r="28" spans="1:21">
      <c r="A28" s="11">
        <v>35096</v>
      </c>
      <c r="B28">
        <v>1343.08</v>
      </c>
      <c r="C28">
        <v>1365.377</v>
      </c>
      <c r="D28" s="113">
        <v>1.01660130597541</v>
      </c>
      <c r="F28" s="6"/>
      <c r="G28" s="6"/>
      <c r="H28" s="6"/>
      <c r="I28" s="6"/>
      <c r="J28" s="60"/>
      <c r="K28" s="9"/>
      <c r="L28" s="6"/>
      <c r="M28"/>
      <c r="Q28"/>
      <c r="R28"/>
      <c r="S28"/>
      <c r="T28"/>
      <c r="U28"/>
    </row>
    <row r="29" spans="1:21">
      <c r="A29" s="11">
        <v>35125</v>
      </c>
      <c r="B29">
        <v>1367.8679999999999</v>
      </c>
      <c r="C29">
        <v>1375.82</v>
      </c>
      <c r="D29" s="113">
        <v>1.0058141195261201</v>
      </c>
      <c r="F29" s="6"/>
      <c r="G29" s="6"/>
      <c r="H29" s="6"/>
      <c r="I29" s="6"/>
      <c r="J29" s="60"/>
      <c r="K29" s="9"/>
      <c r="L29" s="6"/>
      <c r="M29"/>
      <c r="Q29"/>
      <c r="R29"/>
      <c r="S29"/>
      <c r="T29"/>
      <c r="U29"/>
    </row>
    <row r="30" spans="1:21">
      <c r="A30" s="11">
        <v>35156</v>
      </c>
      <c r="B30">
        <v>1366.7809999999999</v>
      </c>
      <c r="C30">
        <v>1382.4079999999999</v>
      </c>
      <c r="D30" s="113">
        <v>1.0114332010973199</v>
      </c>
      <c r="F30" s="6"/>
      <c r="G30" s="6"/>
      <c r="H30" s="6"/>
      <c r="I30" s="6"/>
      <c r="J30" s="60"/>
      <c r="K30" s="9"/>
      <c r="L30" s="6"/>
      <c r="M30"/>
      <c r="Q30"/>
      <c r="R30"/>
      <c r="S30"/>
      <c r="T30"/>
      <c r="U30"/>
    </row>
    <row r="31" spans="1:21">
      <c r="A31" s="11">
        <v>35186</v>
      </c>
      <c r="B31">
        <v>1382.4829999999999</v>
      </c>
      <c r="C31">
        <v>1380.9069999999999</v>
      </c>
      <c r="D31" s="113">
        <v>0.99885974729674598</v>
      </c>
      <c r="F31" s="6"/>
      <c r="G31" s="6"/>
      <c r="H31" s="6"/>
      <c r="I31" s="6"/>
      <c r="J31" s="60"/>
      <c r="K31" s="9"/>
      <c r="L31" s="6"/>
      <c r="M31"/>
      <c r="Q31"/>
      <c r="R31"/>
      <c r="S31"/>
      <c r="T31"/>
      <c r="U31"/>
    </row>
    <row r="32" spans="1:21">
      <c r="A32" s="11">
        <v>35217</v>
      </c>
      <c r="B32">
        <v>1407.4690000000001</v>
      </c>
      <c r="C32">
        <v>1389.6769999999999</v>
      </c>
      <c r="D32" s="113">
        <v>0.98735913540637998</v>
      </c>
      <c r="F32" s="6"/>
      <c r="G32" s="6"/>
      <c r="H32" s="6"/>
      <c r="I32" s="6"/>
      <c r="J32" s="60"/>
      <c r="K32" s="9"/>
      <c r="L32" s="6"/>
      <c r="M32"/>
      <c r="Q32"/>
      <c r="R32"/>
      <c r="S32"/>
      <c r="T32"/>
      <c r="U32"/>
    </row>
    <row r="33" spans="1:21">
      <c r="A33" s="11">
        <v>35247</v>
      </c>
      <c r="B33">
        <v>1448.354</v>
      </c>
      <c r="C33">
        <v>1412.739</v>
      </c>
      <c r="D33" s="113">
        <v>0.97541031410359602</v>
      </c>
      <c r="F33" s="6"/>
      <c r="G33" s="6"/>
      <c r="H33" s="6"/>
      <c r="I33" s="6"/>
      <c r="J33" s="60"/>
      <c r="K33" s="9"/>
      <c r="L33" s="6"/>
      <c r="M33"/>
      <c r="Q33"/>
      <c r="R33"/>
      <c r="S33"/>
      <c r="T33"/>
      <c r="U33"/>
    </row>
    <row r="34" spans="1:21">
      <c r="A34" s="11">
        <v>35278</v>
      </c>
      <c r="B34">
        <v>1442.922</v>
      </c>
      <c r="C34">
        <v>1415.65</v>
      </c>
      <c r="D34" s="113">
        <v>0.98109947940950204</v>
      </c>
      <c r="F34" s="6"/>
      <c r="G34" s="6"/>
      <c r="H34" s="6"/>
      <c r="I34" s="6"/>
      <c r="J34" s="60"/>
      <c r="K34" s="9"/>
      <c r="L34" s="6"/>
      <c r="M34"/>
      <c r="Q34"/>
      <c r="R34"/>
      <c r="S34"/>
      <c r="T34"/>
      <c r="U34"/>
    </row>
    <row r="35" spans="1:21">
      <c r="A35" s="11">
        <v>35309</v>
      </c>
      <c r="B35">
        <v>1409.1469999999999</v>
      </c>
      <c r="C35">
        <v>1407.768</v>
      </c>
      <c r="D35" s="113">
        <v>0.99902084268361302</v>
      </c>
      <c r="F35" s="6"/>
      <c r="G35" s="6"/>
      <c r="H35" s="6"/>
      <c r="I35" s="6"/>
      <c r="J35" s="60"/>
      <c r="K35" s="9"/>
      <c r="L35" s="6"/>
      <c r="M35"/>
      <c r="Q35"/>
      <c r="R35"/>
      <c r="S35"/>
      <c r="T35"/>
      <c r="U35"/>
    </row>
    <row r="36" spans="1:21">
      <c r="A36" s="11">
        <v>35339</v>
      </c>
      <c r="B36">
        <v>1418.924</v>
      </c>
      <c r="C36">
        <v>1420.53</v>
      </c>
      <c r="D36" s="113">
        <v>1.00113158029865</v>
      </c>
      <c r="F36" s="6"/>
      <c r="G36" s="6"/>
      <c r="H36" s="6"/>
      <c r="I36" s="6"/>
      <c r="J36" s="60"/>
      <c r="K36" s="9"/>
      <c r="L36" s="6"/>
      <c r="M36"/>
      <c r="Q36"/>
      <c r="R36"/>
      <c r="S36"/>
      <c r="T36"/>
      <c r="U36"/>
    </row>
    <row r="37" spans="1:21">
      <c r="A37" s="11">
        <v>35370</v>
      </c>
      <c r="B37">
        <v>1402.63</v>
      </c>
      <c r="C37">
        <v>1409.5039999999999</v>
      </c>
      <c r="D37" s="113">
        <v>1.0049014431880401</v>
      </c>
      <c r="F37" s="6"/>
      <c r="G37" s="6"/>
      <c r="H37" s="6"/>
      <c r="I37" s="6"/>
      <c r="J37" s="60"/>
      <c r="K37" s="9"/>
      <c r="L37" s="6"/>
      <c r="M37"/>
      <c r="Q37"/>
      <c r="R37"/>
      <c r="S37"/>
      <c r="T37"/>
      <c r="U37"/>
    </row>
    <row r="38" spans="1:21">
      <c r="A38" s="11">
        <v>35400</v>
      </c>
      <c r="B38">
        <v>1412.999</v>
      </c>
      <c r="C38">
        <v>1419.6189999999999</v>
      </c>
      <c r="D38" s="113">
        <v>1.0046850609248399</v>
      </c>
      <c r="F38" s="6"/>
      <c r="G38" s="6"/>
      <c r="H38" s="6"/>
      <c r="I38" s="6"/>
      <c r="J38" s="60"/>
      <c r="K38" s="9"/>
      <c r="L38" s="6"/>
      <c r="M38"/>
      <c r="Q38"/>
      <c r="R38"/>
      <c r="S38"/>
      <c r="T38"/>
      <c r="U38"/>
    </row>
    <row r="39" spans="1:21">
      <c r="A39" s="11">
        <v>35431</v>
      </c>
      <c r="B39">
        <v>1381.7919999999999</v>
      </c>
      <c r="C39">
        <v>1401.9670000000001</v>
      </c>
      <c r="D39" s="113">
        <v>1.01460086625069</v>
      </c>
      <c r="F39" s="6"/>
      <c r="G39" s="6"/>
      <c r="H39" s="6"/>
      <c r="I39" s="6"/>
      <c r="J39" s="60"/>
      <c r="K39" s="9"/>
      <c r="L39" s="6"/>
      <c r="M39"/>
      <c r="Q39"/>
      <c r="R39"/>
      <c r="S39"/>
      <c r="T39"/>
      <c r="U39"/>
    </row>
    <row r="40" spans="1:21">
      <c r="A40" s="11">
        <v>35462</v>
      </c>
      <c r="B40">
        <v>1380.0139999999999</v>
      </c>
      <c r="C40">
        <v>1402.925</v>
      </c>
      <c r="D40" s="113">
        <v>1.01660130597541</v>
      </c>
      <c r="F40" s="6"/>
      <c r="G40" s="6"/>
      <c r="H40" s="6"/>
      <c r="I40" s="6"/>
      <c r="J40" s="60"/>
      <c r="K40" s="9"/>
      <c r="L40" s="6"/>
      <c r="M40"/>
      <c r="Q40"/>
      <c r="R40"/>
      <c r="S40"/>
      <c r="T40"/>
      <c r="U40"/>
    </row>
    <row r="41" spans="1:21">
      <c r="A41" s="11">
        <v>35490</v>
      </c>
      <c r="B41">
        <v>1398.1859999999999</v>
      </c>
      <c r="C41">
        <v>1406.3150000000001</v>
      </c>
      <c r="D41" s="113">
        <v>1.0058141195261201</v>
      </c>
      <c r="F41" s="6"/>
      <c r="G41" s="6"/>
      <c r="H41" s="6"/>
      <c r="I41" s="6"/>
      <c r="J41" s="60"/>
      <c r="K41" s="9"/>
      <c r="L41" s="6"/>
      <c r="M41"/>
      <c r="Q41"/>
      <c r="R41"/>
      <c r="S41"/>
      <c r="T41"/>
      <c r="U41"/>
    </row>
    <row r="42" spans="1:21">
      <c r="A42" s="11">
        <v>35521</v>
      </c>
      <c r="B42">
        <v>1401.1479999999999</v>
      </c>
      <c r="C42">
        <v>1417.1679999999999</v>
      </c>
      <c r="D42" s="113">
        <v>1.0114332010973199</v>
      </c>
      <c r="F42" s="6"/>
      <c r="G42" s="6"/>
      <c r="H42" s="6"/>
      <c r="I42" s="6"/>
      <c r="J42" s="60"/>
      <c r="K42" s="9"/>
      <c r="L42" s="6"/>
      <c r="M42"/>
      <c r="Q42"/>
      <c r="R42"/>
      <c r="S42"/>
      <c r="T42"/>
      <c r="U42"/>
    </row>
    <row r="43" spans="1:21">
      <c r="A43" s="11">
        <v>35551</v>
      </c>
      <c r="B43">
        <v>1408.0609999999999</v>
      </c>
      <c r="C43">
        <v>1406.4559999999999</v>
      </c>
      <c r="D43" s="113">
        <v>0.99885974729674598</v>
      </c>
      <c r="F43" s="6"/>
      <c r="G43" s="6"/>
      <c r="H43" s="6"/>
      <c r="I43" s="6"/>
      <c r="J43" s="60"/>
      <c r="K43" s="9"/>
      <c r="L43" s="6"/>
      <c r="M43"/>
      <c r="Q43"/>
      <c r="R43"/>
      <c r="S43"/>
      <c r="T43"/>
      <c r="U43"/>
    </row>
    <row r="44" spans="1:21">
      <c r="A44" s="11">
        <v>35582</v>
      </c>
      <c r="B44">
        <v>1429.2940000000001</v>
      </c>
      <c r="C44">
        <v>1411.2260000000001</v>
      </c>
      <c r="D44" s="113">
        <v>0.98735913540637998</v>
      </c>
      <c r="F44" s="6"/>
      <c r="G44" s="6"/>
      <c r="H44" s="6"/>
      <c r="I44" s="6"/>
      <c r="J44" s="60"/>
      <c r="K44" s="9"/>
      <c r="L44" s="6"/>
      <c r="M44"/>
      <c r="Q44"/>
      <c r="R44"/>
      <c r="S44"/>
      <c r="T44"/>
      <c r="U44"/>
    </row>
    <row r="45" spans="1:21">
      <c r="A45" s="11">
        <v>35612</v>
      </c>
      <c r="B45">
        <v>1462.377</v>
      </c>
      <c r="C45">
        <v>1426.4169999999999</v>
      </c>
      <c r="D45" s="113">
        <v>0.97541031410359602</v>
      </c>
      <c r="F45" s="6"/>
      <c r="G45" s="6"/>
      <c r="H45" s="6"/>
      <c r="I45" s="6"/>
      <c r="J45" s="60"/>
      <c r="K45" s="9"/>
      <c r="L45" s="6"/>
      <c r="M45"/>
      <c r="Q45"/>
      <c r="R45"/>
      <c r="S45"/>
      <c r="T45"/>
      <c r="U45"/>
    </row>
    <row r="46" spans="1:21">
      <c r="A46" s="11">
        <v>35643</v>
      </c>
      <c r="B46">
        <v>1456.847</v>
      </c>
      <c r="C46">
        <v>1429.3109999999999</v>
      </c>
      <c r="D46" s="113">
        <v>0.98109947940950204</v>
      </c>
      <c r="F46" s="6"/>
      <c r="G46" s="6"/>
      <c r="H46" s="6"/>
      <c r="I46" s="6"/>
      <c r="J46" s="60"/>
      <c r="K46" s="9"/>
      <c r="L46" s="6"/>
      <c r="M46"/>
      <c r="Q46"/>
      <c r="R46"/>
      <c r="S46"/>
      <c r="T46"/>
      <c r="U46"/>
    </row>
    <row r="47" spans="1:21">
      <c r="A47" s="11">
        <v>35674</v>
      </c>
      <c r="B47">
        <v>1448.5509999999999</v>
      </c>
      <c r="C47">
        <v>1447.133</v>
      </c>
      <c r="D47" s="113">
        <v>0.99902084268361302</v>
      </c>
      <c r="F47" s="6"/>
      <c r="G47" s="6"/>
      <c r="H47" s="6"/>
      <c r="I47" s="6"/>
      <c r="J47" s="60"/>
      <c r="K47" s="9"/>
      <c r="L47" s="6"/>
      <c r="M47"/>
      <c r="Q47"/>
      <c r="R47"/>
      <c r="S47"/>
      <c r="T47"/>
      <c r="U47"/>
    </row>
    <row r="48" spans="1:21">
      <c r="A48" s="11">
        <v>35704</v>
      </c>
      <c r="B48">
        <v>1419.616</v>
      </c>
      <c r="C48">
        <v>1421.222</v>
      </c>
      <c r="D48" s="113">
        <v>1.00113158029865</v>
      </c>
      <c r="F48" s="6"/>
      <c r="G48" s="6"/>
      <c r="H48" s="6"/>
      <c r="I48" s="6"/>
      <c r="J48" s="60"/>
      <c r="K48" s="9"/>
      <c r="L48" s="6"/>
      <c r="M48"/>
      <c r="Q48"/>
      <c r="R48"/>
      <c r="S48"/>
      <c r="T48"/>
      <c r="U48"/>
    </row>
    <row r="49" spans="1:21">
      <c r="A49" s="11">
        <v>35735</v>
      </c>
      <c r="B49">
        <v>1421.097</v>
      </c>
      <c r="C49">
        <v>1428.0619999999999</v>
      </c>
      <c r="D49" s="113">
        <v>1.0049014431880401</v>
      </c>
      <c r="F49" s="6"/>
      <c r="G49" s="6"/>
      <c r="H49" s="6"/>
      <c r="I49" s="6"/>
      <c r="J49" s="60"/>
      <c r="K49" s="9"/>
      <c r="L49" s="6"/>
      <c r="M49"/>
      <c r="Q49"/>
      <c r="R49"/>
      <c r="S49"/>
      <c r="T49"/>
      <c r="U49"/>
    </row>
    <row r="50" spans="1:21">
      <c r="A50" s="11">
        <v>35765</v>
      </c>
      <c r="B50">
        <v>1430.38</v>
      </c>
      <c r="C50">
        <v>1437.0809999999999</v>
      </c>
      <c r="D50" s="113">
        <v>1.0046850609248399</v>
      </c>
      <c r="F50" s="6"/>
      <c r="G50" s="6"/>
      <c r="H50" s="6"/>
      <c r="I50" s="6"/>
      <c r="J50" s="60"/>
      <c r="K50" s="9"/>
      <c r="L50" s="6"/>
      <c r="M50"/>
      <c r="Q50"/>
      <c r="R50"/>
      <c r="S50"/>
      <c r="T50"/>
      <c r="U50"/>
    </row>
    <row r="51" spans="1:21">
      <c r="A51" s="11">
        <v>35796</v>
      </c>
      <c r="B51">
        <v>1397.7909999999999</v>
      </c>
      <c r="C51">
        <v>1418.2</v>
      </c>
      <c r="D51" s="113">
        <v>1.01460086625069</v>
      </c>
      <c r="F51" s="6"/>
      <c r="G51" s="6"/>
      <c r="H51" s="6"/>
      <c r="I51" s="6"/>
      <c r="J51" s="60"/>
      <c r="K51" s="9"/>
      <c r="L51" s="6"/>
      <c r="M51"/>
      <c r="Q51"/>
      <c r="R51"/>
      <c r="S51"/>
      <c r="T51"/>
      <c r="U51"/>
    </row>
    <row r="52" spans="1:21">
      <c r="A52" s="11">
        <v>35827</v>
      </c>
      <c r="B52">
        <v>1393.84</v>
      </c>
      <c r="C52">
        <v>1416.98</v>
      </c>
      <c r="D52" s="113">
        <v>1.01660130597541</v>
      </c>
      <c r="F52" s="6"/>
      <c r="G52" s="6"/>
      <c r="H52" s="6"/>
      <c r="I52" s="6"/>
      <c r="J52" s="60"/>
      <c r="K52" s="9"/>
      <c r="L52" s="6"/>
      <c r="M52"/>
      <c r="Q52"/>
      <c r="R52"/>
      <c r="S52"/>
      <c r="T52"/>
      <c r="U52"/>
    </row>
    <row r="53" spans="1:21">
      <c r="A53" s="11">
        <v>35855</v>
      </c>
      <c r="B53">
        <v>1414.6780000000001</v>
      </c>
      <c r="C53">
        <v>1422.903</v>
      </c>
      <c r="D53" s="113">
        <v>1.0058141195261201</v>
      </c>
      <c r="F53" s="6"/>
      <c r="G53" s="6"/>
      <c r="H53" s="6"/>
      <c r="I53" s="6"/>
      <c r="J53" s="60"/>
      <c r="K53" s="9"/>
      <c r="L53" s="6"/>
      <c r="M53"/>
      <c r="Q53"/>
      <c r="R53"/>
      <c r="S53"/>
      <c r="T53"/>
      <c r="U53"/>
    </row>
    <row r="54" spans="1:21">
      <c r="A54" s="11">
        <v>35886</v>
      </c>
      <c r="B54">
        <v>1411.123</v>
      </c>
      <c r="C54">
        <v>1427.2560000000001</v>
      </c>
      <c r="D54" s="113">
        <v>1.0114332010973199</v>
      </c>
      <c r="F54" s="6"/>
      <c r="G54" s="6"/>
      <c r="H54" s="6"/>
      <c r="I54" s="6"/>
      <c r="J54" s="60"/>
      <c r="K54" s="9"/>
      <c r="L54" s="6"/>
      <c r="M54"/>
      <c r="Q54"/>
      <c r="R54"/>
      <c r="S54"/>
      <c r="T54"/>
      <c r="U54"/>
    </row>
    <row r="55" spans="1:21">
      <c r="A55" s="11">
        <v>35916</v>
      </c>
      <c r="B55">
        <v>1417.3440000000001</v>
      </c>
      <c r="C55">
        <v>1415.7280000000001</v>
      </c>
      <c r="D55" s="113">
        <v>0.99885974729674598</v>
      </c>
      <c r="F55" s="6"/>
      <c r="G55" s="6"/>
      <c r="H55" s="6"/>
      <c r="I55" s="6"/>
      <c r="J55" s="60"/>
      <c r="K55" s="9"/>
      <c r="L55" s="6"/>
      <c r="M55"/>
      <c r="Q55"/>
      <c r="R55"/>
      <c r="S55"/>
      <c r="T55"/>
      <c r="U55"/>
    </row>
    <row r="56" spans="1:21">
      <c r="A56" s="11">
        <v>35947</v>
      </c>
      <c r="B56">
        <v>1438.972</v>
      </c>
      <c r="C56">
        <v>1420.7819999999999</v>
      </c>
      <c r="D56" s="113">
        <v>0.98735913540637998</v>
      </c>
      <c r="F56" s="6"/>
      <c r="G56" s="6"/>
      <c r="H56" s="6"/>
      <c r="I56" s="6"/>
      <c r="J56" s="60"/>
      <c r="K56" s="9"/>
      <c r="L56" s="6"/>
      <c r="M56"/>
      <c r="Q56"/>
      <c r="R56"/>
      <c r="S56"/>
      <c r="T56"/>
      <c r="U56"/>
    </row>
    <row r="57" spans="1:21">
      <c r="A57" s="11">
        <v>35977</v>
      </c>
      <c r="B57">
        <v>1461.883</v>
      </c>
      <c r="C57">
        <v>1425.9359999999999</v>
      </c>
      <c r="D57" s="113">
        <v>0.97541031410359602</v>
      </c>
      <c r="F57" s="6"/>
      <c r="G57" s="6"/>
      <c r="H57" s="6"/>
      <c r="I57" s="6"/>
      <c r="J57" s="60"/>
      <c r="K57" s="9"/>
      <c r="L57" s="6"/>
      <c r="M57"/>
      <c r="Q57"/>
      <c r="R57"/>
      <c r="S57"/>
      <c r="T57"/>
      <c r="U57"/>
    </row>
    <row r="58" spans="1:21">
      <c r="A58" s="11">
        <v>36008</v>
      </c>
      <c r="B58">
        <v>1464.451</v>
      </c>
      <c r="C58">
        <v>1436.7719999999999</v>
      </c>
      <c r="D58" s="113">
        <v>0.98109947940950204</v>
      </c>
      <c r="F58" s="6"/>
      <c r="G58" s="6"/>
      <c r="H58" s="6"/>
      <c r="I58" s="6"/>
      <c r="J58" s="60"/>
      <c r="K58" s="9"/>
      <c r="L58" s="6"/>
      <c r="M58"/>
      <c r="Q58"/>
      <c r="R58"/>
      <c r="S58"/>
      <c r="T58"/>
      <c r="U58"/>
    </row>
    <row r="59" spans="1:21">
      <c r="A59" s="11">
        <v>36039</v>
      </c>
      <c r="B59">
        <v>1437.194</v>
      </c>
      <c r="C59">
        <v>1435.787</v>
      </c>
      <c r="D59" s="113">
        <v>0.99902084268361302</v>
      </c>
      <c r="F59" s="6"/>
      <c r="G59" s="6"/>
      <c r="H59" s="6"/>
      <c r="I59" s="6"/>
      <c r="J59" s="60"/>
      <c r="K59" s="9"/>
      <c r="L59" s="6"/>
      <c r="M59"/>
      <c r="Q59"/>
      <c r="R59"/>
      <c r="S59"/>
      <c r="T59"/>
      <c r="U59"/>
    </row>
    <row r="60" spans="1:21">
      <c r="A60" s="11">
        <v>36069</v>
      </c>
      <c r="B60">
        <v>1442.527</v>
      </c>
      <c r="C60">
        <v>1444.1590000000001</v>
      </c>
      <c r="D60" s="113">
        <v>1.00113158029865</v>
      </c>
      <c r="F60" s="6"/>
      <c r="G60" s="6"/>
      <c r="H60" s="6"/>
      <c r="I60" s="6"/>
      <c r="J60" s="60"/>
      <c r="K60" s="9"/>
      <c r="L60" s="6"/>
      <c r="M60"/>
      <c r="Q60"/>
      <c r="R60"/>
      <c r="S60"/>
      <c r="T60"/>
      <c r="U60"/>
    </row>
    <row r="61" spans="1:21">
      <c r="A61" s="11">
        <v>36100</v>
      </c>
      <c r="B61">
        <v>1445.095</v>
      </c>
      <c r="C61">
        <v>1452.1780000000001</v>
      </c>
      <c r="D61" s="113">
        <v>1.0049014431880401</v>
      </c>
      <c r="F61" s="6"/>
      <c r="G61" s="6"/>
      <c r="H61" s="6"/>
      <c r="I61" s="6"/>
      <c r="J61" s="60"/>
      <c r="K61" s="9"/>
      <c r="L61" s="6"/>
      <c r="M61"/>
      <c r="Q61"/>
      <c r="R61"/>
      <c r="S61"/>
      <c r="T61"/>
      <c r="U61"/>
    </row>
    <row r="62" spans="1:21">
      <c r="A62" s="11">
        <v>36130</v>
      </c>
      <c r="B62">
        <v>1450.4269999999999</v>
      </c>
      <c r="C62">
        <v>1457.223</v>
      </c>
      <c r="D62" s="113">
        <v>1.0046850609248399</v>
      </c>
      <c r="F62" s="6"/>
      <c r="G62" s="6"/>
      <c r="H62" s="6"/>
      <c r="I62" s="6"/>
      <c r="J62" s="60"/>
      <c r="K62" s="9"/>
      <c r="L62" s="6"/>
      <c r="M62"/>
      <c r="Q62"/>
      <c r="R62"/>
      <c r="S62"/>
      <c r="T62"/>
      <c r="U62"/>
    </row>
    <row r="63" spans="1:21">
      <c r="A63" s="11">
        <v>36161</v>
      </c>
      <c r="B63">
        <v>1420.307</v>
      </c>
      <c r="C63">
        <v>1441.0450000000001</v>
      </c>
      <c r="D63" s="113">
        <v>1.01460086625069</v>
      </c>
      <c r="F63" s="6"/>
      <c r="G63" s="6"/>
      <c r="H63" s="6"/>
      <c r="I63" s="6"/>
      <c r="J63" s="60"/>
      <c r="K63" s="9"/>
      <c r="L63" s="6"/>
      <c r="M63"/>
      <c r="Q63"/>
      <c r="R63"/>
      <c r="S63"/>
      <c r="T63"/>
      <c r="U63"/>
    </row>
    <row r="64" spans="1:21">
      <c r="A64" s="11">
        <v>36192</v>
      </c>
      <c r="B64">
        <v>1425.3430000000001</v>
      </c>
      <c r="C64">
        <v>1449.0060000000001</v>
      </c>
      <c r="D64" s="113">
        <v>1.01660130597541</v>
      </c>
      <c r="F64" s="6"/>
      <c r="G64" s="6"/>
      <c r="H64" s="6"/>
      <c r="I64" s="6"/>
      <c r="J64" s="60"/>
      <c r="K64" s="9"/>
      <c r="L64" s="6"/>
      <c r="M64"/>
      <c r="Q64"/>
      <c r="R64"/>
      <c r="S64"/>
      <c r="T64"/>
      <c r="U64"/>
    </row>
    <row r="65" spans="1:21">
      <c r="A65" s="11">
        <v>36220</v>
      </c>
      <c r="B65">
        <v>1447.1679999999999</v>
      </c>
      <c r="C65">
        <v>1455.5820000000001</v>
      </c>
      <c r="D65" s="113">
        <v>1.0058141195261201</v>
      </c>
      <c r="F65" s="6"/>
      <c r="G65" s="6"/>
      <c r="H65" s="6"/>
      <c r="I65" s="6"/>
      <c r="J65" s="60"/>
      <c r="K65" s="9"/>
      <c r="L65" s="6"/>
      <c r="M65"/>
      <c r="Q65"/>
      <c r="R65"/>
      <c r="S65"/>
      <c r="T65"/>
      <c r="U65"/>
    </row>
    <row r="66" spans="1:21">
      <c r="A66" s="11">
        <v>36251</v>
      </c>
      <c r="B66">
        <v>1438.7739999999999</v>
      </c>
      <c r="C66">
        <v>1455.2239999999999</v>
      </c>
      <c r="D66" s="113">
        <v>1.0114332010973199</v>
      </c>
      <c r="F66" s="6"/>
      <c r="G66" s="6"/>
      <c r="H66" s="6"/>
      <c r="I66" s="6"/>
      <c r="J66" s="60"/>
      <c r="K66" s="9"/>
      <c r="L66" s="6"/>
      <c r="M66"/>
      <c r="Q66"/>
      <c r="R66"/>
      <c r="S66"/>
      <c r="T66"/>
      <c r="U66"/>
    </row>
    <row r="67" spans="1:21">
      <c r="A67" s="11">
        <v>36281</v>
      </c>
      <c r="B67">
        <v>1454.7729999999999</v>
      </c>
      <c r="C67">
        <v>1453.114</v>
      </c>
      <c r="D67" s="113">
        <v>0.99885974729674598</v>
      </c>
      <c r="F67" s="6"/>
      <c r="G67" s="6"/>
      <c r="H67" s="6"/>
      <c r="I67" s="6"/>
      <c r="J67" s="60"/>
      <c r="K67" s="9"/>
      <c r="L67" s="6"/>
      <c r="M67"/>
      <c r="Q67"/>
      <c r="R67"/>
      <c r="S67"/>
      <c r="T67"/>
      <c r="U67"/>
    </row>
    <row r="68" spans="1:21">
      <c r="A68" s="11">
        <v>36312</v>
      </c>
      <c r="B68">
        <v>1475.018</v>
      </c>
      <c r="C68">
        <v>1456.3720000000001</v>
      </c>
      <c r="D68" s="113">
        <v>0.98735913540637998</v>
      </c>
      <c r="F68" s="6"/>
      <c r="G68" s="6"/>
      <c r="H68" s="6"/>
      <c r="I68" s="6"/>
      <c r="J68" s="60"/>
      <c r="K68" s="9"/>
      <c r="L68" s="6"/>
      <c r="M68"/>
      <c r="Q68"/>
      <c r="R68"/>
      <c r="S68"/>
      <c r="T68"/>
      <c r="U68"/>
    </row>
    <row r="69" spans="1:21">
      <c r="A69" s="11">
        <v>36342</v>
      </c>
      <c r="B69">
        <v>1497.1389999999999</v>
      </c>
      <c r="C69">
        <v>1460.325</v>
      </c>
      <c r="D69" s="113">
        <v>0.97541031410359602</v>
      </c>
      <c r="F69" s="6"/>
      <c r="G69" s="6"/>
      <c r="H69" s="6"/>
      <c r="I69" s="6"/>
      <c r="J69" s="60"/>
      <c r="K69" s="9"/>
      <c r="L69" s="6"/>
      <c r="M69"/>
      <c r="Q69"/>
      <c r="R69"/>
      <c r="S69"/>
      <c r="T69"/>
      <c r="U69"/>
    </row>
    <row r="70" spans="1:21">
      <c r="A70" s="11">
        <v>36373</v>
      </c>
      <c r="B70">
        <v>1506.62</v>
      </c>
      <c r="C70">
        <v>1478.144</v>
      </c>
      <c r="D70" s="113">
        <v>0.98109947940950204</v>
      </c>
      <c r="F70" s="6"/>
      <c r="G70" s="6"/>
      <c r="H70" s="6"/>
      <c r="I70" s="6"/>
      <c r="J70" s="60"/>
      <c r="K70" s="9"/>
      <c r="L70" s="6"/>
      <c r="M70"/>
      <c r="Q70"/>
      <c r="R70"/>
      <c r="S70"/>
      <c r="T70"/>
      <c r="U70"/>
    </row>
    <row r="71" spans="1:21">
      <c r="A71" s="11">
        <v>36404</v>
      </c>
      <c r="B71">
        <v>1480.252</v>
      </c>
      <c r="C71">
        <v>1478.8019999999999</v>
      </c>
      <c r="D71" s="113">
        <v>0.99902084268361302</v>
      </c>
      <c r="F71" s="6"/>
      <c r="G71" s="6"/>
      <c r="H71" s="6"/>
      <c r="I71" s="6"/>
      <c r="J71" s="60"/>
      <c r="K71" s="9"/>
      <c r="L71" s="6"/>
      <c r="M71"/>
      <c r="Q71"/>
      <c r="R71"/>
      <c r="S71"/>
      <c r="T71"/>
      <c r="U71"/>
    </row>
    <row r="72" spans="1:21">
      <c r="A72" s="11">
        <v>36434</v>
      </c>
      <c r="B72">
        <v>1488.0530000000001</v>
      </c>
      <c r="C72">
        <v>1489.7370000000001</v>
      </c>
      <c r="D72" s="113">
        <v>1.00113158029865</v>
      </c>
      <c r="F72" s="6"/>
      <c r="G72" s="6"/>
      <c r="H72" s="6"/>
      <c r="I72" s="6"/>
      <c r="J72" s="60"/>
      <c r="K72" s="9"/>
      <c r="L72" s="6"/>
      <c r="M72"/>
      <c r="Q72"/>
      <c r="R72"/>
      <c r="S72"/>
      <c r="T72"/>
      <c r="U72"/>
    </row>
    <row r="73" spans="1:21">
      <c r="A73" s="11">
        <v>36465</v>
      </c>
      <c r="B73">
        <v>1482.029</v>
      </c>
      <c r="C73">
        <v>1489.2929999999999</v>
      </c>
      <c r="D73" s="113">
        <v>1.0049014431880401</v>
      </c>
      <c r="F73" s="6"/>
      <c r="G73" s="6"/>
      <c r="H73" s="6"/>
      <c r="I73" s="6"/>
      <c r="J73" s="60"/>
      <c r="K73" s="9"/>
      <c r="L73" s="6"/>
      <c r="M73"/>
      <c r="Q73"/>
      <c r="R73"/>
      <c r="S73"/>
      <c r="T73"/>
      <c r="U73"/>
    </row>
    <row r="74" spans="1:21">
      <c r="A74" s="11">
        <v>36495</v>
      </c>
      <c r="B74">
        <v>1485.1890000000001</v>
      </c>
      <c r="C74">
        <v>1492.1479999999999</v>
      </c>
      <c r="D74" s="113">
        <v>1.0046850609248399</v>
      </c>
      <c r="F74" s="6"/>
      <c r="G74" s="6"/>
      <c r="H74" s="6"/>
      <c r="I74" s="6"/>
      <c r="J74" s="60"/>
      <c r="K74" s="9"/>
      <c r="L74" s="6"/>
      <c r="M74"/>
      <c r="Q74"/>
      <c r="R74"/>
      <c r="S74"/>
      <c r="T74"/>
      <c r="U74"/>
    </row>
    <row r="75" spans="1:21">
      <c r="A75" s="11">
        <v>36526</v>
      </c>
      <c r="B75">
        <v>1465.34</v>
      </c>
      <c r="C75">
        <v>1486.7349999999999</v>
      </c>
      <c r="D75" s="113">
        <v>1.01460086625069</v>
      </c>
      <c r="F75" s="6"/>
      <c r="G75" s="6"/>
      <c r="H75" s="6"/>
      <c r="I75" s="6"/>
      <c r="J75" s="60"/>
      <c r="K75" s="9"/>
      <c r="L75" s="6"/>
      <c r="M75"/>
      <c r="Q75"/>
      <c r="R75"/>
      <c r="S75"/>
      <c r="T75"/>
      <c r="U75"/>
    </row>
    <row r="76" spans="1:21">
      <c r="A76" s="11">
        <v>36557</v>
      </c>
      <c r="B76">
        <v>1476.6959999999999</v>
      </c>
      <c r="C76">
        <v>1501.212</v>
      </c>
      <c r="D76" s="113">
        <v>1.01660130597541</v>
      </c>
      <c r="F76" s="6"/>
      <c r="G76" s="6"/>
      <c r="H76" s="6"/>
      <c r="I76" s="6"/>
      <c r="J76" s="60"/>
      <c r="K76" s="9"/>
      <c r="L76" s="6"/>
      <c r="M76"/>
      <c r="Q76"/>
      <c r="R76"/>
      <c r="S76"/>
      <c r="T76"/>
      <c r="U76"/>
    </row>
    <row r="77" spans="1:21">
      <c r="A77" s="11">
        <v>36586</v>
      </c>
      <c r="B77">
        <v>1496.1510000000001</v>
      </c>
      <c r="C77">
        <v>1504.85</v>
      </c>
      <c r="D77" s="113">
        <v>1.0058141195261201</v>
      </c>
      <c r="F77" s="6"/>
      <c r="G77" s="6"/>
      <c r="H77" s="6"/>
      <c r="I77" s="6"/>
      <c r="J77" s="60"/>
      <c r="K77" s="9"/>
      <c r="L77" s="6"/>
      <c r="M77"/>
      <c r="Q77"/>
      <c r="R77"/>
      <c r="S77"/>
      <c r="T77"/>
      <c r="U77"/>
    </row>
    <row r="78" spans="1:21">
      <c r="A78" s="11">
        <v>36617</v>
      </c>
      <c r="B78">
        <v>1494.9659999999999</v>
      </c>
      <c r="C78">
        <v>1512.059</v>
      </c>
      <c r="D78" s="113">
        <v>1.0114332010973199</v>
      </c>
      <c r="F78" s="6"/>
      <c r="G78" s="6"/>
      <c r="H78" s="6"/>
      <c r="I78" s="6"/>
      <c r="J78" s="60"/>
      <c r="K78" s="9"/>
      <c r="L78" s="6"/>
      <c r="M78"/>
      <c r="Q78"/>
      <c r="R78"/>
      <c r="S78"/>
      <c r="T78"/>
      <c r="U78"/>
    </row>
    <row r="79" spans="1:21">
      <c r="A79" s="11">
        <v>36647</v>
      </c>
      <c r="B79">
        <v>1515.1130000000001</v>
      </c>
      <c r="C79">
        <v>1513.385</v>
      </c>
      <c r="D79" s="113">
        <v>0.99885974729674598</v>
      </c>
      <c r="F79" s="6"/>
      <c r="G79" s="6"/>
      <c r="H79" s="6"/>
      <c r="I79" s="6"/>
      <c r="J79" s="60"/>
      <c r="K79" s="9"/>
      <c r="L79" s="6"/>
      <c r="M79"/>
      <c r="Q79"/>
      <c r="R79"/>
      <c r="S79"/>
      <c r="T79"/>
      <c r="U79"/>
    </row>
    <row r="80" spans="1:21">
      <c r="A80" s="11">
        <v>36678</v>
      </c>
      <c r="B80">
        <v>1536.444</v>
      </c>
      <c r="C80">
        <v>1517.0219999999999</v>
      </c>
      <c r="D80" s="113">
        <v>0.98735913540637998</v>
      </c>
      <c r="F80" s="6"/>
      <c r="G80" s="6"/>
      <c r="H80" s="6"/>
      <c r="I80" s="6"/>
      <c r="J80" s="60"/>
      <c r="K80" s="9"/>
      <c r="L80" s="6"/>
      <c r="M80"/>
      <c r="Q80"/>
      <c r="R80"/>
      <c r="S80"/>
      <c r="T80"/>
      <c r="U80"/>
    </row>
    <row r="81" spans="1:21">
      <c r="A81" s="11">
        <v>36708</v>
      </c>
      <c r="B81">
        <v>1575.2550000000001</v>
      </c>
      <c r="C81">
        <v>1536.52</v>
      </c>
      <c r="D81" s="113">
        <v>0.97541031410359602</v>
      </c>
      <c r="F81" s="6"/>
      <c r="G81" s="6"/>
      <c r="H81" s="6"/>
      <c r="I81" s="6"/>
      <c r="J81" s="60"/>
      <c r="K81" s="9"/>
      <c r="L81" s="6"/>
      <c r="M81"/>
      <c r="Q81"/>
      <c r="R81"/>
      <c r="S81"/>
      <c r="T81"/>
      <c r="U81"/>
    </row>
    <row r="82" spans="1:21">
      <c r="A82" s="11">
        <v>36739</v>
      </c>
      <c r="B82">
        <v>1578.9090000000001</v>
      </c>
      <c r="C82">
        <v>1549.067</v>
      </c>
      <c r="D82" s="113">
        <v>0.98109947940950204</v>
      </c>
      <c r="F82" s="6"/>
      <c r="G82" s="6"/>
      <c r="H82" s="6"/>
      <c r="I82" s="6"/>
      <c r="J82" s="60"/>
      <c r="K82" s="9"/>
      <c r="L82" s="6"/>
      <c r="M82"/>
      <c r="Q82"/>
      <c r="R82"/>
      <c r="S82"/>
      <c r="T82"/>
      <c r="U82"/>
    </row>
    <row r="83" spans="1:21">
      <c r="A83" s="11">
        <v>36770</v>
      </c>
      <c r="B83">
        <v>1564.5889999999999</v>
      </c>
      <c r="C83">
        <v>1563.057</v>
      </c>
      <c r="D83" s="113">
        <v>0.99902084268361302</v>
      </c>
      <c r="F83" s="6"/>
      <c r="G83" s="6"/>
      <c r="H83" s="6"/>
      <c r="I83" s="6"/>
      <c r="J83" s="60"/>
      <c r="K83" s="9"/>
      <c r="L83" s="6"/>
      <c r="M83"/>
      <c r="Q83"/>
      <c r="R83"/>
      <c r="S83"/>
      <c r="T83"/>
      <c r="U83"/>
    </row>
    <row r="84" spans="1:21">
      <c r="A84" s="11">
        <v>36800</v>
      </c>
      <c r="B84">
        <v>1555.1089999999999</v>
      </c>
      <c r="C84">
        <v>1556.8679999999999</v>
      </c>
      <c r="D84" s="113">
        <v>1.00113158029865</v>
      </c>
      <c r="F84" s="6"/>
      <c r="G84" s="6"/>
      <c r="H84" s="6"/>
      <c r="I84" s="6"/>
      <c r="J84" s="60"/>
      <c r="K84" s="9"/>
      <c r="L84" s="6"/>
      <c r="M84"/>
      <c r="Q84"/>
      <c r="R84"/>
      <c r="S84"/>
      <c r="T84"/>
      <c r="U84"/>
    </row>
    <row r="85" spans="1:21">
      <c r="A85" s="11">
        <v>36831</v>
      </c>
      <c r="B85">
        <v>1548.9860000000001</v>
      </c>
      <c r="C85">
        <v>1556.578</v>
      </c>
      <c r="D85" s="113">
        <v>1.0049014431880401</v>
      </c>
      <c r="F85" s="6"/>
      <c r="G85" s="6"/>
      <c r="H85" s="6"/>
      <c r="I85" s="6"/>
      <c r="J85" s="60"/>
      <c r="K85" s="9"/>
      <c r="L85" s="6"/>
      <c r="M85"/>
      <c r="Q85"/>
      <c r="R85"/>
      <c r="S85"/>
      <c r="T85"/>
      <c r="U85"/>
    </row>
    <row r="86" spans="1:21">
      <c r="A86" s="11">
        <v>36861</v>
      </c>
      <c r="B86">
        <v>1553.924</v>
      </c>
      <c r="C86">
        <v>1561.204</v>
      </c>
      <c r="D86" s="113">
        <v>1.0046850609248399</v>
      </c>
      <c r="F86" s="6"/>
      <c r="G86" s="6"/>
      <c r="H86" s="6"/>
      <c r="I86" s="6"/>
      <c r="J86" s="60"/>
      <c r="K86" s="9"/>
      <c r="L86" s="6"/>
      <c r="M86"/>
      <c r="Q86"/>
      <c r="R86"/>
      <c r="S86"/>
      <c r="T86"/>
      <c r="U86"/>
    </row>
    <row r="87" spans="1:21">
      <c r="A87" s="11">
        <v>36892</v>
      </c>
      <c r="B87">
        <v>1534.271</v>
      </c>
      <c r="C87">
        <v>1556.673</v>
      </c>
      <c r="D87" s="113">
        <v>1.01460086625069</v>
      </c>
      <c r="F87" s="6"/>
      <c r="G87" s="6"/>
      <c r="H87" s="6"/>
      <c r="I87" s="6"/>
      <c r="J87" s="60"/>
      <c r="K87" s="9"/>
      <c r="L87" s="6"/>
      <c r="M87"/>
      <c r="Q87"/>
      <c r="R87"/>
      <c r="S87"/>
      <c r="T87"/>
      <c r="U87"/>
    </row>
    <row r="88" spans="1:21">
      <c r="A88" s="11">
        <v>36923</v>
      </c>
      <c r="B88">
        <v>1530.913</v>
      </c>
      <c r="C88">
        <v>1556.329</v>
      </c>
      <c r="D88" s="113">
        <v>1.01660130597541</v>
      </c>
      <c r="F88" s="6"/>
      <c r="G88" s="6"/>
      <c r="H88" s="6"/>
      <c r="I88" s="6"/>
      <c r="J88" s="60"/>
      <c r="K88" s="9"/>
      <c r="L88" s="6"/>
      <c r="M88"/>
      <c r="Q88"/>
      <c r="R88"/>
      <c r="S88"/>
      <c r="T88"/>
      <c r="U88"/>
    </row>
    <row r="89" spans="1:21">
      <c r="A89" s="11">
        <v>36951</v>
      </c>
      <c r="B89">
        <v>1556.3920000000001</v>
      </c>
      <c r="C89">
        <v>1565.442</v>
      </c>
      <c r="D89" s="113">
        <v>1.0058141195261201</v>
      </c>
      <c r="F89" s="6"/>
      <c r="G89" s="6"/>
      <c r="H89" s="6"/>
      <c r="I89" s="6"/>
      <c r="J89" s="60"/>
      <c r="K89" s="9"/>
      <c r="L89" s="6"/>
      <c r="M89"/>
      <c r="Q89"/>
      <c r="R89"/>
      <c r="S89"/>
      <c r="T89"/>
      <c r="U89"/>
    </row>
    <row r="90" spans="1:21">
      <c r="A90" s="11">
        <v>36982</v>
      </c>
      <c r="B90">
        <v>1549.2819999999999</v>
      </c>
      <c r="C90">
        <v>1566.9949999999999</v>
      </c>
      <c r="D90" s="113">
        <v>1.0114332010973199</v>
      </c>
      <c r="F90" s="6"/>
      <c r="G90" s="6"/>
      <c r="H90" s="6"/>
      <c r="I90" s="6"/>
      <c r="J90" s="60"/>
      <c r="K90" s="9"/>
      <c r="L90" s="6"/>
      <c r="M90"/>
      <c r="Q90"/>
      <c r="R90"/>
      <c r="S90"/>
      <c r="T90"/>
      <c r="U90"/>
    </row>
    <row r="91" spans="1:21">
      <c r="A91" s="11">
        <v>37012</v>
      </c>
      <c r="B91">
        <v>1555.2070000000001</v>
      </c>
      <c r="C91">
        <v>1553.434</v>
      </c>
      <c r="D91" s="113">
        <v>0.99885974729674598</v>
      </c>
      <c r="F91" s="6"/>
      <c r="G91" s="6"/>
      <c r="H91" s="6"/>
      <c r="I91" s="6"/>
      <c r="J91" s="60"/>
      <c r="K91" s="9"/>
      <c r="L91" s="6"/>
      <c r="M91"/>
      <c r="Q91"/>
      <c r="R91"/>
      <c r="S91"/>
      <c r="T91"/>
      <c r="U91"/>
    </row>
    <row r="92" spans="1:21">
      <c r="A92" s="11">
        <v>37043</v>
      </c>
      <c r="B92">
        <v>1570.12</v>
      </c>
      <c r="C92">
        <v>1550.2719999999999</v>
      </c>
      <c r="D92" s="113">
        <v>0.98735913540637998</v>
      </c>
      <c r="F92" s="6"/>
      <c r="G92" s="6"/>
      <c r="H92" s="6"/>
      <c r="I92" s="6"/>
      <c r="J92" s="60"/>
      <c r="K92" s="9"/>
      <c r="L92" s="6"/>
      <c r="M92"/>
      <c r="Q92"/>
      <c r="R92"/>
      <c r="S92"/>
      <c r="T92"/>
      <c r="U92"/>
    </row>
    <row r="93" spans="1:21">
      <c r="A93" s="11">
        <v>37073</v>
      </c>
      <c r="B93">
        <v>1582.76</v>
      </c>
      <c r="C93">
        <v>1543.8409999999999</v>
      </c>
      <c r="D93" s="113">
        <v>0.97541031410359602</v>
      </c>
      <c r="F93" s="6"/>
      <c r="G93" s="6"/>
      <c r="H93" s="6"/>
      <c r="I93" s="6"/>
      <c r="J93" s="60"/>
      <c r="K93" s="9"/>
      <c r="L93" s="6"/>
      <c r="M93"/>
      <c r="Q93"/>
      <c r="R93"/>
      <c r="S93"/>
      <c r="T93"/>
      <c r="U93"/>
    </row>
    <row r="94" spans="1:21">
      <c r="A94" s="11">
        <v>37104</v>
      </c>
      <c r="B94">
        <v>1574.2670000000001</v>
      </c>
      <c r="C94">
        <v>1544.5129999999999</v>
      </c>
      <c r="D94" s="113">
        <v>0.98109947940950204</v>
      </c>
      <c r="F94" s="6"/>
      <c r="G94" s="6"/>
      <c r="H94" s="6"/>
      <c r="I94" s="6"/>
      <c r="J94" s="60"/>
      <c r="K94" s="9"/>
      <c r="L94" s="6"/>
      <c r="M94"/>
      <c r="Q94"/>
      <c r="R94"/>
      <c r="S94"/>
      <c r="T94"/>
      <c r="U94"/>
    </row>
    <row r="95" spans="1:21">
      <c r="A95" s="11">
        <v>37135</v>
      </c>
      <c r="B95">
        <v>1528.05</v>
      </c>
      <c r="C95">
        <v>1526.5530000000001</v>
      </c>
      <c r="D95" s="113">
        <v>0.99902084268361302</v>
      </c>
      <c r="F95" s="6"/>
      <c r="G95" s="6"/>
      <c r="H95" s="6"/>
      <c r="I95" s="6"/>
      <c r="J95" s="60"/>
      <c r="K95" s="9"/>
      <c r="L95" s="6"/>
      <c r="M95"/>
      <c r="Q95"/>
      <c r="R95"/>
      <c r="S95"/>
      <c r="T95"/>
      <c r="U95"/>
    </row>
    <row r="96" spans="1:21">
      <c r="A96" s="11">
        <v>37165</v>
      </c>
      <c r="B96">
        <v>1535.16</v>
      </c>
      <c r="C96">
        <v>1536.8969999999999</v>
      </c>
      <c r="D96" s="113">
        <v>1.00113158029865</v>
      </c>
      <c r="F96" s="6"/>
      <c r="G96" s="6"/>
      <c r="H96" s="6"/>
      <c r="I96" s="6"/>
      <c r="J96" s="60"/>
      <c r="K96" s="9"/>
      <c r="L96" s="6"/>
      <c r="M96"/>
      <c r="Q96"/>
      <c r="R96"/>
      <c r="S96"/>
      <c r="T96"/>
      <c r="U96"/>
    </row>
    <row r="97" spans="1:21">
      <c r="A97" s="11">
        <v>37196</v>
      </c>
      <c r="B97">
        <v>1520.1489999999999</v>
      </c>
      <c r="C97">
        <v>1527.6</v>
      </c>
      <c r="D97" s="113">
        <v>1.0049014431880401</v>
      </c>
      <c r="F97" s="6"/>
      <c r="G97" s="6"/>
      <c r="H97" s="6"/>
      <c r="I97" s="6"/>
      <c r="J97" s="60"/>
      <c r="K97" s="9"/>
      <c r="L97" s="6"/>
      <c r="M97"/>
      <c r="Q97" s="43" t="s">
        <v>167</v>
      </c>
      <c r="R97"/>
      <c r="S97"/>
      <c r="T97"/>
      <c r="U97"/>
    </row>
    <row r="98" spans="1:21">
      <c r="A98" s="11">
        <v>37226</v>
      </c>
      <c r="B98">
        <v>1516.1990000000001</v>
      </c>
      <c r="C98">
        <v>1523.3019999999999</v>
      </c>
      <c r="D98" s="113">
        <v>1.0046850609248399</v>
      </c>
      <c r="F98" s="6"/>
      <c r="G98" s="6"/>
      <c r="H98" s="6"/>
      <c r="I98" s="6"/>
      <c r="J98" s="60"/>
      <c r="K98" s="9"/>
      <c r="L98" s="6"/>
      <c r="M98"/>
      <c r="Q98" s="104" t="s">
        <v>9</v>
      </c>
      <c r="R98" s="101" t="s">
        <v>10</v>
      </c>
      <c r="S98" s="101" t="s">
        <v>11</v>
      </c>
      <c r="T98" s="101" t="s">
        <v>12</v>
      </c>
      <c r="U98" s="101" t="s">
        <v>13</v>
      </c>
    </row>
    <row r="99" spans="1:21">
      <c r="A99" s="11">
        <v>37257</v>
      </c>
      <c r="B99" s="59">
        <v>1509.2860000000001</v>
      </c>
      <c r="C99" s="59">
        <v>1531.3230000000001</v>
      </c>
      <c r="D99" s="113">
        <v>1.01460086625069</v>
      </c>
      <c r="F99" s="6"/>
      <c r="G99" s="6"/>
      <c r="H99" s="6"/>
      <c r="I99" s="6"/>
      <c r="J99" s="60"/>
      <c r="K99" s="9"/>
      <c r="L99" s="6"/>
      <c r="M99"/>
      <c r="Q99">
        <v>2308.6</v>
      </c>
      <c r="R99">
        <v>102.9</v>
      </c>
      <c r="S99">
        <v>331.8</v>
      </c>
      <c r="T99">
        <v>257.39999999999998</v>
      </c>
      <c r="U99">
        <v>123.3</v>
      </c>
    </row>
    <row r="100" spans="1:21">
      <c r="A100" s="11">
        <v>37288</v>
      </c>
      <c r="B100" s="59">
        <v>1504.8420000000001</v>
      </c>
      <c r="C100" s="59">
        <v>1529.8240000000001</v>
      </c>
      <c r="D100" s="113">
        <v>1.01660130597541</v>
      </c>
      <c r="F100" s="6"/>
      <c r="G100" s="6"/>
      <c r="H100" s="6"/>
      <c r="I100" s="6"/>
      <c r="J100" s="60"/>
      <c r="K100" s="9"/>
      <c r="L100" s="6"/>
      <c r="M100"/>
      <c r="Q100">
        <v>2307.6</v>
      </c>
      <c r="R100">
        <v>102.8</v>
      </c>
      <c r="S100">
        <v>334.6</v>
      </c>
      <c r="T100">
        <v>258</v>
      </c>
      <c r="U100">
        <v>123.6</v>
      </c>
    </row>
    <row r="101" spans="1:21">
      <c r="A101" s="11">
        <v>37316</v>
      </c>
      <c r="B101" s="59">
        <v>1521.729</v>
      </c>
      <c r="C101" s="59">
        <v>1530.577</v>
      </c>
      <c r="D101" s="113">
        <v>1.0058141195261201</v>
      </c>
      <c r="F101" s="6"/>
      <c r="G101" s="6"/>
      <c r="H101" s="6"/>
      <c r="I101" s="6"/>
      <c r="J101" s="60"/>
      <c r="K101" s="9"/>
      <c r="L101" s="6"/>
      <c r="M101"/>
      <c r="Q101">
        <v>2320.5</v>
      </c>
      <c r="R101">
        <v>103.1</v>
      </c>
      <c r="S101">
        <v>329.8</v>
      </c>
      <c r="T101">
        <v>258.8</v>
      </c>
      <c r="U101">
        <v>125.3</v>
      </c>
    </row>
    <row r="102" spans="1:21">
      <c r="A102" s="11">
        <v>37347</v>
      </c>
      <c r="B102" s="59">
        <v>1508.1010000000001</v>
      </c>
      <c r="C102" s="59">
        <v>1525.3430000000001</v>
      </c>
      <c r="D102" s="113">
        <v>1.0114332010973199</v>
      </c>
      <c r="F102" s="6"/>
      <c r="G102" s="6"/>
      <c r="H102" s="6"/>
      <c r="I102" s="6"/>
      <c r="J102" s="60"/>
      <c r="K102" s="9"/>
      <c r="L102" s="6"/>
      <c r="M102"/>
      <c r="Q102">
        <v>2312</v>
      </c>
      <c r="R102">
        <v>103.8</v>
      </c>
      <c r="S102">
        <v>330.7</v>
      </c>
      <c r="T102">
        <v>260.39999999999998</v>
      </c>
      <c r="U102">
        <v>126.4</v>
      </c>
    </row>
    <row r="103" spans="1:21">
      <c r="A103" s="11">
        <v>37377</v>
      </c>
      <c r="B103" s="59">
        <v>1536.5429999999999</v>
      </c>
      <c r="C103" s="59">
        <v>1534.79</v>
      </c>
      <c r="D103" s="113">
        <v>0.99885974729674598</v>
      </c>
      <c r="F103" s="6"/>
      <c r="G103" s="6"/>
      <c r="H103" s="6"/>
      <c r="I103" s="6"/>
      <c r="J103" s="60"/>
      <c r="K103" s="9"/>
      <c r="L103" s="6"/>
      <c r="M103"/>
      <c r="Q103">
        <v>2348.5</v>
      </c>
      <c r="R103">
        <v>104.1</v>
      </c>
      <c r="S103">
        <v>335.6</v>
      </c>
      <c r="T103">
        <v>261.7</v>
      </c>
      <c r="U103">
        <v>127.1</v>
      </c>
    </row>
    <row r="104" spans="1:21">
      <c r="A104" s="11">
        <v>37408</v>
      </c>
      <c r="B104" s="59">
        <v>1556.59</v>
      </c>
      <c r="C104" s="59">
        <v>1536.913</v>
      </c>
      <c r="D104" s="113">
        <v>0.98735913540637998</v>
      </c>
      <c r="F104" s="6"/>
      <c r="G104" s="6"/>
      <c r="H104" s="6"/>
      <c r="I104" s="6"/>
      <c r="J104" s="60"/>
      <c r="K104" s="9"/>
      <c r="L104" s="6"/>
      <c r="M104"/>
      <c r="Q104">
        <v>2380.9</v>
      </c>
      <c r="R104">
        <v>106</v>
      </c>
      <c r="S104">
        <v>344.5</v>
      </c>
      <c r="T104">
        <v>263.8</v>
      </c>
      <c r="U104">
        <v>126.5</v>
      </c>
    </row>
    <row r="105" spans="1:21">
      <c r="A105" s="11">
        <v>37438</v>
      </c>
      <c r="B105" s="59">
        <v>1581.97</v>
      </c>
      <c r="C105" s="59">
        <v>1543.07</v>
      </c>
      <c r="D105" s="113">
        <v>0.97541031410359602</v>
      </c>
      <c r="F105" s="6"/>
      <c r="G105" s="6"/>
      <c r="H105" s="6"/>
      <c r="I105" s="6"/>
      <c r="J105" s="60"/>
      <c r="K105" s="9"/>
      <c r="L105" s="6"/>
      <c r="M105"/>
      <c r="Q105">
        <v>2392.3000000000002</v>
      </c>
      <c r="R105">
        <v>106.7</v>
      </c>
      <c r="S105">
        <v>327.7</v>
      </c>
      <c r="T105">
        <v>264</v>
      </c>
      <c r="U105">
        <v>131.1</v>
      </c>
    </row>
    <row r="106" spans="1:21">
      <c r="A106" s="11">
        <v>37469</v>
      </c>
      <c r="B106" s="59">
        <v>1569.0329999999999</v>
      </c>
      <c r="C106" s="59">
        <v>1539.3779999999999</v>
      </c>
      <c r="D106" s="113">
        <v>0.98109947940950204</v>
      </c>
      <c r="F106" s="6"/>
      <c r="G106" s="6"/>
      <c r="H106" s="6"/>
      <c r="I106" s="6"/>
      <c r="J106" s="60"/>
      <c r="K106" s="9"/>
      <c r="L106" s="6"/>
      <c r="M106"/>
      <c r="Q106">
        <v>2345.1</v>
      </c>
      <c r="R106">
        <v>105.3</v>
      </c>
      <c r="S106">
        <v>306.8</v>
      </c>
      <c r="T106">
        <v>261.60000000000002</v>
      </c>
      <c r="U106">
        <v>117.8</v>
      </c>
    </row>
    <row r="107" spans="1:21">
      <c r="A107" s="11">
        <v>37500</v>
      </c>
      <c r="B107" s="59">
        <v>1530.913</v>
      </c>
      <c r="C107" s="59">
        <v>1529.414</v>
      </c>
      <c r="D107" s="113">
        <v>0.99902084268361302</v>
      </c>
      <c r="F107" s="6"/>
      <c r="G107" s="6"/>
      <c r="H107" s="6"/>
      <c r="I107" s="6"/>
      <c r="J107" s="60"/>
      <c r="K107" s="9"/>
      <c r="L107" s="6"/>
      <c r="M107"/>
      <c r="Q107">
        <v>2276.1</v>
      </c>
      <c r="R107">
        <v>104.8</v>
      </c>
      <c r="S107">
        <v>279.2</v>
      </c>
      <c r="T107">
        <v>259.60000000000002</v>
      </c>
      <c r="U107">
        <v>117.5</v>
      </c>
    </row>
    <row r="108" spans="1:21">
      <c r="A108" s="11">
        <v>37530</v>
      </c>
      <c r="B108" s="59">
        <v>1540.098</v>
      </c>
      <c r="C108" s="59">
        <v>1541.84</v>
      </c>
      <c r="D108" s="113">
        <v>1.00113158029865</v>
      </c>
      <c r="F108" s="6"/>
      <c r="G108" s="6"/>
      <c r="H108" s="6"/>
      <c r="I108" s="6"/>
      <c r="J108" s="60"/>
      <c r="K108" s="9"/>
      <c r="L108" s="6"/>
      <c r="M108"/>
      <c r="Q108">
        <v>2318.1999999999998</v>
      </c>
      <c r="R108">
        <v>105.6</v>
      </c>
      <c r="S108">
        <v>301.2</v>
      </c>
      <c r="T108">
        <v>264.89999999999998</v>
      </c>
      <c r="U108">
        <v>122.8</v>
      </c>
    </row>
    <row r="109" spans="1:21">
      <c r="A109" s="11">
        <v>37561</v>
      </c>
      <c r="B109" s="59">
        <v>1521.828</v>
      </c>
      <c r="C109" s="59">
        <v>1529.287</v>
      </c>
      <c r="D109" s="113">
        <v>1.0049014431880401</v>
      </c>
      <c r="F109" s="6"/>
      <c r="G109" s="6"/>
      <c r="H109" s="6"/>
      <c r="I109" s="6"/>
      <c r="J109" s="60"/>
      <c r="K109" s="9"/>
      <c r="L109" s="6"/>
      <c r="M109"/>
      <c r="Q109">
        <v>2318.6</v>
      </c>
      <c r="R109">
        <v>105.5</v>
      </c>
      <c r="S109">
        <v>316.7</v>
      </c>
      <c r="T109">
        <v>265.39999999999998</v>
      </c>
      <c r="U109">
        <v>125.8</v>
      </c>
    </row>
    <row r="110" spans="1:21">
      <c r="A110" s="11">
        <v>37591</v>
      </c>
      <c r="B110" s="59">
        <v>1519.655</v>
      </c>
      <c r="C110" s="59">
        <v>1526.7750000000001</v>
      </c>
      <c r="D110" s="113">
        <v>1.0046850609248399</v>
      </c>
      <c r="F110" s="6"/>
      <c r="G110" s="6"/>
      <c r="H110" s="6"/>
      <c r="I110" s="6"/>
      <c r="J110" s="60"/>
      <c r="K110" s="9"/>
      <c r="L110" s="6"/>
      <c r="M110"/>
      <c r="Q110">
        <v>2337.1999999999998</v>
      </c>
      <c r="R110">
        <v>106.1</v>
      </c>
      <c r="S110">
        <v>331.1</v>
      </c>
      <c r="T110">
        <v>268.10000000000002</v>
      </c>
      <c r="U110">
        <v>128.80000000000001</v>
      </c>
    </row>
    <row r="111" spans="1:21">
      <c r="A111" s="11">
        <v>37622</v>
      </c>
      <c r="B111" s="59">
        <v>1510.6690000000001</v>
      </c>
      <c r="C111" s="59">
        <v>1532.7260000000001</v>
      </c>
      <c r="D111" s="113">
        <v>1.01460086625069</v>
      </c>
      <c r="F111" s="6"/>
      <c r="G111" s="6"/>
      <c r="H111" s="6"/>
      <c r="I111" s="6"/>
      <c r="J111" s="60"/>
      <c r="K111" s="9"/>
      <c r="L111" s="6"/>
      <c r="M111"/>
      <c r="Q111">
        <v>2323.9</v>
      </c>
      <c r="R111">
        <v>104.6</v>
      </c>
      <c r="S111">
        <v>333.4</v>
      </c>
      <c r="T111">
        <v>263.10000000000002</v>
      </c>
      <c r="U111">
        <v>129.69999999999999</v>
      </c>
    </row>
    <row r="112" spans="1:21">
      <c r="A112" s="11">
        <v>37653</v>
      </c>
      <c r="B112" s="59">
        <v>1501.5830000000001</v>
      </c>
      <c r="C112" s="59">
        <v>1526.511</v>
      </c>
      <c r="D112" s="113">
        <v>1.01660130597541</v>
      </c>
      <c r="F112" s="6"/>
      <c r="G112" s="6"/>
      <c r="H112" s="6"/>
      <c r="I112" s="6"/>
      <c r="J112" s="60"/>
      <c r="K112" s="9"/>
      <c r="L112" s="6"/>
      <c r="M112"/>
      <c r="Q112">
        <v>2314.5</v>
      </c>
      <c r="R112">
        <v>104.9</v>
      </c>
      <c r="S112">
        <v>334.1</v>
      </c>
      <c r="T112">
        <v>263.10000000000002</v>
      </c>
      <c r="U112">
        <v>128.30000000000001</v>
      </c>
    </row>
    <row r="113" spans="1:21">
      <c r="A113" s="11">
        <v>37681</v>
      </c>
      <c r="B113" s="59">
        <v>1508.002</v>
      </c>
      <c r="C113" s="59">
        <v>1516.77</v>
      </c>
      <c r="D113" s="113">
        <v>1.0058141195261201</v>
      </c>
      <c r="F113" s="6"/>
      <c r="G113" s="6"/>
      <c r="H113" s="6"/>
      <c r="I113" s="6"/>
      <c r="J113" s="60"/>
      <c r="K113" s="9"/>
      <c r="L113" s="6"/>
      <c r="M113"/>
      <c r="Q113">
        <v>2324.1999999999998</v>
      </c>
      <c r="R113">
        <v>105.4</v>
      </c>
      <c r="S113">
        <v>334.9</v>
      </c>
      <c r="T113">
        <v>264.3</v>
      </c>
      <c r="U113">
        <v>130.4</v>
      </c>
    </row>
    <row r="114" spans="1:21">
      <c r="A114" s="11">
        <v>37712</v>
      </c>
      <c r="B114" s="59">
        <v>1507.3109999999999</v>
      </c>
      <c r="C114" s="59">
        <v>1524.5440000000001</v>
      </c>
      <c r="D114" s="113">
        <v>1.0114332010973199</v>
      </c>
      <c r="F114" s="6"/>
      <c r="G114" s="6"/>
      <c r="H114" s="6"/>
      <c r="I114" s="6"/>
      <c r="J114" s="60"/>
      <c r="K114" s="9"/>
      <c r="L114" s="6"/>
      <c r="M114"/>
      <c r="Q114">
        <v>2315.6999999999998</v>
      </c>
      <c r="R114">
        <v>105.1</v>
      </c>
      <c r="S114">
        <v>330.7</v>
      </c>
      <c r="T114">
        <v>262.2</v>
      </c>
      <c r="U114">
        <v>129.30000000000001</v>
      </c>
    </row>
    <row r="115" spans="1:21">
      <c r="A115" s="11">
        <v>37742</v>
      </c>
      <c r="B115" s="59">
        <v>1537.7280000000001</v>
      </c>
      <c r="C115" s="59">
        <v>1535.9739999999999</v>
      </c>
      <c r="D115" s="113">
        <v>0.99885974729674598</v>
      </c>
      <c r="F115" s="6"/>
      <c r="G115" s="6"/>
      <c r="H115" s="6"/>
      <c r="I115" s="6"/>
      <c r="J115" s="60"/>
      <c r="K115" s="9"/>
      <c r="L115" s="6"/>
      <c r="M115"/>
      <c r="Q115">
        <v>2352.6999999999998</v>
      </c>
      <c r="R115">
        <v>105.4</v>
      </c>
      <c r="S115">
        <v>334.4</v>
      </c>
      <c r="T115">
        <v>263.3</v>
      </c>
      <c r="U115">
        <v>131.30000000000001</v>
      </c>
    </row>
    <row r="116" spans="1:21">
      <c r="A116" s="11">
        <v>37773</v>
      </c>
      <c r="B116" s="59">
        <v>1561.33</v>
      </c>
      <c r="C116" s="59">
        <v>1541.5940000000001</v>
      </c>
      <c r="D116" s="113">
        <v>0.98735913540637998</v>
      </c>
      <c r="F116" s="6"/>
      <c r="G116" s="6"/>
      <c r="H116" s="6"/>
      <c r="I116" s="6"/>
      <c r="J116" s="60"/>
      <c r="K116" s="9"/>
      <c r="L116" s="6"/>
      <c r="M116"/>
      <c r="Q116">
        <v>2384.1999999999998</v>
      </c>
      <c r="R116">
        <v>107.4</v>
      </c>
      <c r="S116">
        <v>338.3</v>
      </c>
      <c r="T116">
        <v>265.7</v>
      </c>
      <c r="U116">
        <v>131.5</v>
      </c>
    </row>
    <row r="117" spans="1:21">
      <c r="A117" s="11">
        <v>37803</v>
      </c>
      <c r="B117" s="59">
        <v>1579.6990000000001</v>
      </c>
      <c r="C117" s="59">
        <v>1540.855</v>
      </c>
      <c r="D117" s="113">
        <v>0.97541031410359602</v>
      </c>
      <c r="F117" s="6"/>
      <c r="G117" s="6"/>
      <c r="H117" s="6"/>
      <c r="I117" s="6"/>
      <c r="J117" s="60"/>
      <c r="K117" s="9"/>
      <c r="L117" s="6"/>
      <c r="M117"/>
      <c r="Q117">
        <v>2393.4</v>
      </c>
      <c r="R117">
        <v>107.9</v>
      </c>
      <c r="S117" s="105">
        <v>327.7</v>
      </c>
      <c r="T117">
        <v>265.7</v>
      </c>
      <c r="U117">
        <v>134.19999999999999</v>
      </c>
    </row>
    <row r="118" spans="1:21">
      <c r="A118" s="11">
        <v>37834</v>
      </c>
      <c r="B118" s="59">
        <v>1566.268</v>
      </c>
      <c r="C118" s="59">
        <v>1536.665</v>
      </c>
      <c r="D118" s="113">
        <v>0.98109947940950204</v>
      </c>
      <c r="F118" s="6"/>
      <c r="G118" s="6"/>
      <c r="H118" s="6"/>
      <c r="I118" s="6"/>
      <c r="J118" s="60"/>
      <c r="K118" s="9"/>
      <c r="L118" s="6"/>
      <c r="M118"/>
      <c r="Q118">
        <v>2340.1999999999998</v>
      </c>
      <c r="R118">
        <v>106.6</v>
      </c>
      <c r="S118" s="105">
        <v>302.60000000000002</v>
      </c>
      <c r="T118">
        <v>262</v>
      </c>
      <c r="U118">
        <v>121.8</v>
      </c>
    </row>
    <row r="119" spans="1:21">
      <c r="A119" s="11">
        <v>37865</v>
      </c>
      <c r="B119" s="59">
        <v>1566.0709999999999</v>
      </c>
      <c r="C119" s="59">
        <v>1564.537</v>
      </c>
      <c r="D119" s="113">
        <v>0.99902084268361302</v>
      </c>
      <c r="F119" s="6"/>
      <c r="G119" s="6"/>
      <c r="H119" s="6"/>
      <c r="I119" s="6"/>
      <c r="J119" s="60"/>
      <c r="K119" s="9"/>
      <c r="L119" s="6"/>
      <c r="M119"/>
      <c r="Q119">
        <v>2324.5</v>
      </c>
      <c r="R119">
        <v>105.7</v>
      </c>
      <c r="S119" s="105">
        <v>285.60000000000002</v>
      </c>
      <c r="T119">
        <v>262.60000000000002</v>
      </c>
      <c r="U119">
        <v>124.6</v>
      </c>
    </row>
    <row r="120" spans="1:21">
      <c r="A120" s="11">
        <v>37895</v>
      </c>
      <c r="B120" s="59">
        <v>1552.64</v>
      </c>
      <c r="C120" s="59">
        <v>1554.3969999999999</v>
      </c>
      <c r="D120" s="113">
        <v>1.00113158029865</v>
      </c>
      <c r="F120" s="6"/>
      <c r="G120" s="6"/>
      <c r="H120" s="6"/>
      <c r="I120" s="6"/>
      <c r="J120" s="60"/>
      <c r="K120" s="9"/>
      <c r="L120" s="6"/>
      <c r="M120"/>
      <c r="Q120">
        <v>2317.3000000000002</v>
      </c>
      <c r="R120">
        <v>105.7</v>
      </c>
      <c r="S120" s="105">
        <v>292.5</v>
      </c>
      <c r="T120">
        <v>261.39999999999998</v>
      </c>
      <c r="U120">
        <v>126.5</v>
      </c>
    </row>
    <row r="121" spans="1:21">
      <c r="A121" s="11">
        <v>37926</v>
      </c>
      <c r="B121" s="59">
        <v>1541.085</v>
      </c>
      <c r="C121" s="59">
        <v>1548.6389999999999</v>
      </c>
      <c r="D121" s="113">
        <v>1.0049014431880401</v>
      </c>
      <c r="F121" s="6"/>
      <c r="G121" s="6"/>
      <c r="H121" s="6"/>
      <c r="I121" s="6"/>
      <c r="J121" s="60"/>
      <c r="K121" s="9"/>
      <c r="L121" s="6"/>
      <c r="M121"/>
      <c r="Q121">
        <v>2331.6</v>
      </c>
      <c r="R121">
        <v>105.6</v>
      </c>
      <c r="S121" s="105">
        <v>314.2</v>
      </c>
      <c r="T121">
        <v>263</v>
      </c>
      <c r="U121">
        <v>128.5</v>
      </c>
    </row>
    <row r="122" spans="1:21">
      <c r="A122" s="11">
        <v>37956</v>
      </c>
      <c r="B122" s="59">
        <v>1550.4670000000001</v>
      </c>
      <c r="C122" s="59">
        <v>1557.731</v>
      </c>
      <c r="D122" s="113">
        <v>1.0046850609248399</v>
      </c>
      <c r="F122" s="6"/>
      <c r="G122" s="6"/>
      <c r="H122" s="6"/>
      <c r="I122" s="6"/>
      <c r="J122" s="60"/>
      <c r="K122" s="9"/>
      <c r="L122" s="6"/>
      <c r="M122"/>
      <c r="Q122">
        <v>2353.6</v>
      </c>
      <c r="R122">
        <v>105.4</v>
      </c>
      <c r="S122" s="105">
        <v>324.60000000000002</v>
      </c>
      <c r="T122">
        <v>262.89999999999998</v>
      </c>
      <c r="U122">
        <v>132.69999999999999</v>
      </c>
    </row>
    <row r="123" spans="1:21">
      <c r="A123" s="11">
        <v>37987</v>
      </c>
      <c r="B123" s="59">
        <v>1530.3209999999999</v>
      </c>
      <c r="C123" s="59">
        <v>1552.665</v>
      </c>
      <c r="D123" s="113">
        <v>1.01460086625069</v>
      </c>
      <c r="F123" s="6"/>
      <c r="G123" s="6"/>
      <c r="H123" s="6"/>
      <c r="I123" s="6"/>
      <c r="J123" s="60"/>
      <c r="K123" s="9"/>
      <c r="L123" s="6"/>
      <c r="M123"/>
      <c r="Q123">
        <v>2335.4</v>
      </c>
      <c r="R123">
        <v>106.1</v>
      </c>
      <c r="S123" s="105">
        <v>329.8</v>
      </c>
      <c r="T123">
        <v>260.5</v>
      </c>
      <c r="U123">
        <v>129.4</v>
      </c>
    </row>
    <row r="124" spans="1:21">
      <c r="A124" s="11">
        <v>38018</v>
      </c>
      <c r="B124" s="59">
        <v>1538.7149999999999</v>
      </c>
      <c r="C124" s="59">
        <v>1564.26</v>
      </c>
      <c r="D124" s="113">
        <v>1.01660130597541</v>
      </c>
      <c r="F124" s="6"/>
      <c r="G124" s="6"/>
      <c r="H124" s="6"/>
      <c r="I124" s="6"/>
      <c r="J124" s="60"/>
      <c r="K124" s="9"/>
      <c r="L124" s="6"/>
      <c r="M124"/>
      <c r="Q124">
        <v>2351</v>
      </c>
      <c r="R124">
        <v>105.6</v>
      </c>
      <c r="S124" s="105">
        <v>336.9</v>
      </c>
      <c r="T124">
        <v>261.39999999999998</v>
      </c>
      <c r="U124">
        <v>129.69999999999999</v>
      </c>
    </row>
    <row r="125" spans="1:21">
      <c r="A125" s="11">
        <v>38047</v>
      </c>
      <c r="B125" s="59">
        <v>1561.133</v>
      </c>
      <c r="C125" s="59">
        <v>1570.2090000000001</v>
      </c>
      <c r="D125" s="113">
        <v>1.0058141195261201</v>
      </c>
      <c r="F125" s="6"/>
      <c r="G125" s="6"/>
      <c r="H125" s="6"/>
      <c r="I125" s="6"/>
      <c r="J125" s="60"/>
      <c r="K125" s="9"/>
      <c r="L125" s="6"/>
      <c r="M125"/>
      <c r="Q125">
        <v>2372.4</v>
      </c>
      <c r="R125">
        <v>106.3</v>
      </c>
      <c r="S125" s="105">
        <v>333.8</v>
      </c>
      <c r="T125">
        <v>261.5</v>
      </c>
      <c r="U125">
        <v>132.30000000000001</v>
      </c>
    </row>
    <row r="126" spans="1:21">
      <c r="A126" s="11">
        <v>38078</v>
      </c>
      <c r="B126" s="59">
        <v>1555.9970000000001</v>
      </c>
      <c r="C126" s="59">
        <v>1573.787</v>
      </c>
      <c r="D126" s="113">
        <v>1.0114332010973199</v>
      </c>
      <c r="F126" s="6"/>
      <c r="G126" s="6"/>
      <c r="H126" s="6"/>
      <c r="I126" s="6"/>
      <c r="J126" s="60"/>
      <c r="K126" s="9"/>
      <c r="L126" s="6"/>
      <c r="M126"/>
      <c r="Q126">
        <v>2363.6999999999998</v>
      </c>
      <c r="R126">
        <v>106.1</v>
      </c>
      <c r="S126" s="105">
        <v>330.3</v>
      </c>
      <c r="T126">
        <v>261.39999999999998</v>
      </c>
      <c r="U126">
        <v>132.6</v>
      </c>
    </row>
    <row r="127" spans="1:21">
      <c r="A127" s="11">
        <v>38108</v>
      </c>
      <c r="B127" s="59">
        <v>1596.191</v>
      </c>
      <c r="C127" s="59">
        <v>1594.3710000000001</v>
      </c>
      <c r="D127" s="113">
        <v>0.99885974729674598</v>
      </c>
      <c r="F127" s="6"/>
      <c r="G127" s="6"/>
      <c r="H127" s="6"/>
      <c r="I127" s="6"/>
      <c r="J127" s="60"/>
      <c r="K127" s="9"/>
      <c r="L127" s="6"/>
      <c r="M127"/>
      <c r="Q127">
        <v>2408.4</v>
      </c>
      <c r="R127">
        <v>106.2</v>
      </c>
      <c r="S127" s="105">
        <v>332.9</v>
      </c>
      <c r="T127">
        <v>263.5</v>
      </c>
      <c r="U127">
        <v>133.1</v>
      </c>
    </row>
    <row r="128" spans="1:21">
      <c r="A128" s="11">
        <v>38139</v>
      </c>
      <c r="B128" s="59">
        <v>1625.2249999999999</v>
      </c>
      <c r="C128" s="59">
        <v>1604.681</v>
      </c>
      <c r="D128" s="113">
        <v>0.98735913540637998</v>
      </c>
      <c r="F128" s="6"/>
      <c r="G128" s="6"/>
      <c r="H128" s="6"/>
      <c r="I128" s="6"/>
      <c r="J128" s="60"/>
      <c r="K128" s="9"/>
      <c r="L128" s="6"/>
      <c r="M128"/>
      <c r="Q128">
        <v>2451.1</v>
      </c>
      <c r="R128">
        <v>106.4</v>
      </c>
      <c r="S128" s="105">
        <v>343.4</v>
      </c>
      <c r="T128">
        <v>265.7</v>
      </c>
      <c r="U128">
        <v>133.9</v>
      </c>
    </row>
    <row r="129" spans="1:21">
      <c r="A129" s="11">
        <v>38169</v>
      </c>
      <c r="B129" s="59">
        <v>1630.7560000000001</v>
      </c>
      <c r="C129" s="59">
        <v>1590.6559999999999</v>
      </c>
      <c r="D129" s="113">
        <v>0.97541031410359602</v>
      </c>
      <c r="F129" s="6"/>
      <c r="G129" s="6"/>
      <c r="H129" s="6"/>
      <c r="I129" s="6"/>
      <c r="J129" s="60"/>
      <c r="K129" s="9"/>
      <c r="L129" s="6"/>
      <c r="M129"/>
      <c r="Q129">
        <v>2441.8000000000002</v>
      </c>
      <c r="R129">
        <v>107.1</v>
      </c>
      <c r="S129" s="105">
        <v>327.8</v>
      </c>
      <c r="T129">
        <v>265.8</v>
      </c>
      <c r="U129">
        <v>133.80000000000001</v>
      </c>
    </row>
    <row r="130" spans="1:21">
      <c r="A130" s="11">
        <v>38200</v>
      </c>
      <c r="B130" s="59">
        <v>1629.5709999999999</v>
      </c>
      <c r="C130" s="59">
        <v>1598.771</v>
      </c>
      <c r="D130" s="113">
        <v>0.98109947940950204</v>
      </c>
      <c r="F130" s="6"/>
      <c r="G130" s="6"/>
      <c r="H130" s="6"/>
      <c r="I130" s="6"/>
      <c r="J130" s="60"/>
      <c r="K130" s="9"/>
      <c r="L130" s="6"/>
      <c r="M130"/>
      <c r="Q130">
        <v>2407.6999999999998</v>
      </c>
      <c r="R130">
        <v>105.8</v>
      </c>
      <c r="S130" s="105">
        <v>306.10000000000002</v>
      </c>
      <c r="T130">
        <v>262.60000000000002</v>
      </c>
      <c r="U130">
        <v>124.9</v>
      </c>
    </row>
    <row r="131" spans="1:21">
      <c r="A131" s="11">
        <v>38231</v>
      </c>
      <c r="B131" s="59">
        <v>1599.7460000000001</v>
      </c>
      <c r="C131" s="59">
        <v>1598.18</v>
      </c>
      <c r="D131" s="113">
        <v>0.99902084268361302</v>
      </c>
      <c r="F131" s="6"/>
      <c r="G131" s="6"/>
      <c r="H131" s="6"/>
      <c r="I131" s="6"/>
      <c r="J131" s="60"/>
      <c r="K131" s="9"/>
      <c r="L131" s="6"/>
      <c r="M131"/>
      <c r="Q131">
        <v>2351.1999999999998</v>
      </c>
      <c r="R131">
        <v>105.7</v>
      </c>
      <c r="S131" s="105">
        <v>282.8</v>
      </c>
      <c r="T131">
        <v>260.89999999999998</v>
      </c>
      <c r="U131">
        <v>122.8</v>
      </c>
    </row>
    <row r="132" spans="1:21">
      <c r="A132" s="11">
        <v>38261</v>
      </c>
      <c r="B132" s="59">
        <v>1611.1030000000001</v>
      </c>
      <c r="C132" s="59">
        <v>1612.9259999999999</v>
      </c>
      <c r="D132" s="113">
        <v>1.00113158029865</v>
      </c>
      <c r="F132" s="6"/>
      <c r="G132" s="6"/>
      <c r="H132" s="6"/>
      <c r="I132" s="6"/>
      <c r="J132" s="60"/>
      <c r="K132" s="9"/>
      <c r="L132" s="6"/>
      <c r="M132"/>
      <c r="Q132">
        <v>2386.6</v>
      </c>
      <c r="R132">
        <v>106.5</v>
      </c>
      <c r="S132" s="105">
        <v>298.2</v>
      </c>
      <c r="T132">
        <v>263.60000000000002</v>
      </c>
      <c r="U132">
        <v>129.6</v>
      </c>
    </row>
    <row r="133" spans="1:21">
      <c r="A133" s="11">
        <v>38292</v>
      </c>
      <c r="B133" s="59">
        <v>1610.2139999999999</v>
      </c>
      <c r="C133" s="59">
        <v>1618.107</v>
      </c>
      <c r="D133" s="113">
        <v>1.0049014431880401</v>
      </c>
      <c r="F133" s="6"/>
      <c r="G133" s="6"/>
      <c r="H133" s="6"/>
      <c r="I133" s="6"/>
      <c r="J133" s="60"/>
      <c r="K133" s="9"/>
      <c r="L133" s="6"/>
      <c r="M133"/>
      <c r="Q133">
        <v>2411.1999999999998</v>
      </c>
      <c r="R133">
        <v>106.6</v>
      </c>
      <c r="S133" s="105">
        <v>318.3</v>
      </c>
      <c r="T133">
        <v>265.5</v>
      </c>
      <c r="U133">
        <v>131.69999999999999</v>
      </c>
    </row>
    <row r="134" spans="1:21">
      <c r="A134" s="11">
        <v>38322</v>
      </c>
      <c r="B134" s="59">
        <v>1623.0530000000001</v>
      </c>
      <c r="C134" s="59">
        <v>1630.6569999999999</v>
      </c>
      <c r="D134" s="113">
        <v>1.0046850609248399</v>
      </c>
      <c r="F134" s="6"/>
      <c r="G134" s="6"/>
      <c r="H134" s="6"/>
      <c r="I134" s="6"/>
      <c r="J134" s="60"/>
      <c r="K134" s="9"/>
      <c r="L134" s="6"/>
      <c r="M134"/>
      <c r="P134" s="106" t="s">
        <v>166</v>
      </c>
      <c r="Q134">
        <v>2438.1</v>
      </c>
      <c r="R134">
        <v>107.2</v>
      </c>
      <c r="S134" s="105">
        <v>328.7</v>
      </c>
      <c r="T134">
        <v>265.89999999999998</v>
      </c>
      <c r="U134">
        <v>134.19999999999999</v>
      </c>
    </row>
    <row r="135" spans="1:21">
      <c r="A135" s="107">
        <v>38353</v>
      </c>
      <c r="B135" s="59">
        <v>1604.3879999999999</v>
      </c>
      <c r="C135" s="59">
        <v>1627.8130000000001</v>
      </c>
      <c r="D135" s="113">
        <v>1.01460086625069</v>
      </c>
      <c r="F135" s="6"/>
      <c r="G135" s="6"/>
      <c r="H135" s="6"/>
      <c r="I135" s="6"/>
      <c r="J135" s="60"/>
      <c r="K135" s="9"/>
      <c r="L135" s="6"/>
      <c r="M135"/>
    </row>
    <row r="136" spans="1:21">
      <c r="A136" s="107">
        <v>38384</v>
      </c>
      <c r="B136" s="59">
        <v>1607.4490000000001</v>
      </c>
      <c r="C136" s="59">
        <v>1634.135</v>
      </c>
      <c r="D136" s="113">
        <v>1.01660130597541</v>
      </c>
      <c r="F136" s="6"/>
      <c r="G136" s="6"/>
      <c r="H136" s="6"/>
      <c r="I136" s="6"/>
      <c r="J136" s="60"/>
      <c r="K136" s="9"/>
      <c r="L136" s="6"/>
      <c r="M136"/>
    </row>
    <row r="137" spans="1:21">
      <c r="A137" s="107">
        <v>38412</v>
      </c>
      <c r="B137" s="59">
        <v>1634.212</v>
      </c>
      <c r="C137" s="59">
        <v>1643.7139999999999</v>
      </c>
      <c r="D137" s="113">
        <v>1.0058141195261201</v>
      </c>
      <c r="F137" s="6"/>
      <c r="G137" s="6"/>
      <c r="H137" s="6"/>
      <c r="I137" s="6"/>
      <c r="J137" s="60"/>
      <c r="K137" s="9"/>
      <c r="L137" s="6"/>
      <c r="M137"/>
    </row>
    <row r="138" spans="1:21">
      <c r="A138" s="107">
        <v>38443</v>
      </c>
      <c r="B138" s="59">
        <v>1636.5820000000001</v>
      </c>
      <c r="C138" s="59">
        <v>1655.2940000000001</v>
      </c>
      <c r="D138" s="113">
        <v>1.0114332010973199</v>
      </c>
      <c r="F138" s="6"/>
      <c r="G138" s="6"/>
      <c r="H138" s="6"/>
      <c r="I138" s="6"/>
      <c r="J138" s="60"/>
      <c r="K138" s="9"/>
      <c r="L138" s="6"/>
      <c r="M138"/>
    </row>
    <row r="139" spans="1:21">
      <c r="A139" s="107">
        <v>38473</v>
      </c>
      <c r="B139" s="59">
        <v>1660.6790000000001</v>
      </c>
      <c r="C139" s="59">
        <v>1658.7850000000001</v>
      </c>
      <c r="D139" s="113">
        <v>0.99885974729674598</v>
      </c>
      <c r="F139" s="6"/>
      <c r="G139" s="6"/>
      <c r="H139" s="6"/>
      <c r="I139" s="6"/>
      <c r="J139" s="60"/>
      <c r="K139" s="9"/>
      <c r="L139" s="6"/>
      <c r="M139"/>
    </row>
    <row r="140" spans="1:21">
      <c r="A140" s="107">
        <v>38504</v>
      </c>
      <c r="B140" s="59">
        <v>1689.5150000000001</v>
      </c>
      <c r="C140" s="59">
        <v>1668.1579999999999</v>
      </c>
      <c r="D140" s="113">
        <v>0.98735913540637998</v>
      </c>
      <c r="F140" s="6"/>
      <c r="G140" s="6"/>
      <c r="H140" s="6"/>
      <c r="I140" s="6"/>
      <c r="J140" s="60"/>
      <c r="K140" s="9"/>
      <c r="L140" s="6"/>
      <c r="M140"/>
    </row>
    <row r="141" spans="1:21">
      <c r="A141" s="108">
        <v>38534</v>
      </c>
      <c r="B141" s="59">
        <v>1712.5250000000001</v>
      </c>
      <c r="C141" s="59">
        <v>1670.415</v>
      </c>
      <c r="D141" s="113">
        <v>0.97541031410359602</v>
      </c>
      <c r="F141" s="6"/>
      <c r="G141" s="6"/>
      <c r="H141" s="6"/>
      <c r="I141" s="6"/>
      <c r="J141" s="60"/>
      <c r="K141" s="9"/>
      <c r="L141" s="6"/>
      <c r="M141"/>
    </row>
    <row r="142" spans="1:21">
      <c r="A142" s="108">
        <v>38565</v>
      </c>
      <c r="B142" s="109">
        <v>1700.4770000000001</v>
      </c>
      <c r="C142" s="59">
        <v>1668.337</v>
      </c>
      <c r="D142" s="112">
        <v>0.98109947940950204</v>
      </c>
      <c r="F142" s="6"/>
      <c r="G142" s="6"/>
      <c r="H142" s="6"/>
      <c r="I142" s="6"/>
      <c r="J142" s="60"/>
      <c r="K142" s="9"/>
      <c r="L142" s="6"/>
      <c r="M142"/>
    </row>
    <row r="143" spans="1:21">
      <c r="A143" s="108">
        <v>38596</v>
      </c>
      <c r="B143" s="59">
        <v>1693.4659999999999</v>
      </c>
      <c r="C143" s="59">
        <v>1691.807</v>
      </c>
      <c r="D143" s="112">
        <v>0.99902084268361302</v>
      </c>
      <c r="F143" s="6"/>
      <c r="G143" s="6"/>
      <c r="H143" s="6"/>
      <c r="I143" s="6"/>
      <c r="J143" s="60"/>
      <c r="K143" s="9"/>
      <c r="L143" s="6"/>
      <c r="M143"/>
    </row>
    <row r="144" spans="1:21">
      <c r="A144" s="108">
        <v>38626</v>
      </c>
      <c r="B144" s="59">
        <v>1653.6669999999999</v>
      </c>
      <c r="C144" s="59">
        <v>1655.538</v>
      </c>
      <c r="D144" s="112">
        <v>1.00113158029865</v>
      </c>
      <c r="F144" s="6"/>
      <c r="G144" s="6"/>
      <c r="H144" s="6"/>
      <c r="I144" s="6"/>
      <c r="J144" s="60"/>
      <c r="K144" s="9"/>
      <c r="L144" s="6"/>
      <c r="M144"/>
    </row>
    <row r="145" spans="1:15">
      <c r="A145" s="108">
        <v>38657</v>
      </c>
      <c r="B145" s="59">
        <v>1682.2070000000001</v>
      </c>
      <c r="C145" s="59">
        <v>1690.453</v>
      </c>
      <c r="D145" s="112">
        <v>1.0049014431880401</v>
      </c>
      <c r="F145" s="6"/>
      <c r="G145" s="6"/>
      <c r="H145" s="6"/>
      <c r="I145" s="6"/>
      <c r="J145" s="60"/>
      <c r="K145" s="9"/>
      <c r="L145" s="6"/>
      <c r="M145"/>
    </row>
    <row r="146" spans="1:15">
      <c r="A146" s="108">
        <v>38687</v>
      </c>
      <c r="B146" s="59">
        <v>1690.1079999999999</v>
      </c>
      <c r="C146" s="59">
        <v>1698.0260000000001</v>
      </c>
      <c r="D146" s="112">
        <v>1.0046850609248399</v>
      </c>
      <c r="F146" s="6"/>
      <c r="G146" s="6"/>
      <c r="H146" s="6"/>
      <c r="I146" s="6"/>
      <c r="J146" s="60"/>
      <c r="K146" s="9"/>
      <c r="L146" s="6"/>
      <c r="M146"/>
    </row>
    <row r="147" spans="1:15">
      <c r="A147" s="108">
        <v>38718</v>
      </c>
      <c r="B147" s="110">
        <v>1679.047</v>
      </c>
      <c r="C147" s="110">
        <v>1703.5630000000001</v>
      </c>
      <c r="D147" s="112">
        <v>1.01460086625069</v>
      </c>
      <c r="F147" s="6"/>
      <c r="G147" s="6"/>
      <c r="H147" s="6"/>
      <c r="I147" s="6"/>
      <c r="J147" s="60"/>
      <c r="K147" s="9"/>
      <c r="L147" s="6"/>
      <c r="M147"/>
    </row>
    <row r="148" spans="1:15">
      <c r="A148" s="108">
        <v>38749</v>
      </c>
      <c r="B148" s="110">
        <v>1688.133</v>
      </c>
      <c r="C148" s="110">
        <v>1716.1579999999999</v>
      </c>
      <c r="D148" s="112">
        <v>1.01660130597541</v>
      </c>
      <c r="F148" s="6"/>
      <c r="G148" s="6"/>
      <c r="H148" s="6"/>
      <c r="I148" s="6"/>
      <c r="J148" s="60"/>
      <c r="K148" s="9"/>
      <c r="L148" s="6"/>
      <c r="M148"/>
    </row>
    <row r="149" spans="1:15">
      <c r="A149" s="108">
        <v>38777</v>
      </c>
      <c r="B149" s="110">
        <v>1714.106</v>
      </c>
      <c r="C149" s="110">
        <v>1724.0719999999999</v>
      </c>
      <c r="D149" s="112">
        <v>1.0058141195261201</v>
      </c>
      <c r="F149" s="6"/>
      <c r="G149" s="6"/>
      <c r="H149" s="6"/>
      <c r="I149" s="6"/>
      <c r="J149" s="60"/>
      <c r="K149" s="9"/>
      <c r="L149" s="6"/>
      <c r="M149"/>
    </row>
    <row r="150" spans="1:15">
      <c r="A150" s="108">
        <v>38808</v>
      </c>
      <c r="B150" s="110">
        <v>1707.193</v>
      </c>
      <c r="C150" s="110">
        <v>1726.711</v>
      </c>
      <c r="D150" s="112">
        <v>1.0114332010973199</v>
      </c>
      <c r="F150" s="6"/>
      <c r="G150" s="6"/>
      <c r="H150" s="6"/>
      <c r="I150" s="6"/>
      <c r="J150" s="60"/>
      <c r="K150" s="9"/>
      <c r="L150" s="6"/>
      <c r="M150"/>
    </row>
    <row r="151" spans="1:15">
      <c r="A151" s="108">
        <v>38838</v>
      </c>
      <c r="B151" s="110">
        <v>1744.6210000000001</v>
      </c>
      <c r="C151" s="110">
        <v>1742.6320000000001</v>
      </c>
      <c r="D151" s="112">
        <v>0.99885974729674598</v>
      </c>
      <c r="F151" s="6"/>
      <c r="G151" s="6"/>
      <c r="H151" s="6"/>
      <c r="I151" s="6"/>
      <c r="J151" s="60"/>
      <c r="K151" s="9"/>
      <c r="L151" s="6"/>
      <c r="M151"/>
    </row>
    <row r="152" spans="1:15">
      <c r="A152" s="108">
        <v>38869</v>
      </c>
      <c r="B152" s="110">
        <v>1771.8779999999999</v>
      </c>
      <c r="C152" s="110">
        <v>1749.48</v>
      </c>
      <c r="D152" s="112">
        <v>0.98735913540637998</v>
      </c>
      <c r="F152" s="6"/>
      <c r="G152" s="6"/>
      <c r="H152" s="6"/>
      <c r="I152" s="6"/>
      <c r="J152" s="60"/>
      <c r="K152" s="9"/>
      <c r="L152" s="6"/>
      <c r="M152"/>
    </row>
    <row r="153" spans="1:15">
      <c r="A153" s="108">
        <v>38899</v>
      </c>
      <c r="B153" s="110">
        <v>1786.5920000000001</v>
      </c>
      <c r="C153" s="110">
        <v>1742.6610000000001</v>
      </c>
      <c r="D153" s="112">
        <v>0.97541031410359602</v>
      </c>
      <c r="F153" s="6"/>
      <c r="G153" s="6"/>
      <c r="H153" s="6"/>
      <c r="I153" s="6"/>
      <c r="J153" s="60"/>
      <c r="K153" s="9"/>
      <c r="L153" s="6"/>
      <c r="M153"/>
    </row>
    <row r="154" spans="1:15">
      <c r="A154" s="108">
        <v>38930</v>
      </c>
      <c r="B154" s="110">
        <v>1773.4580000000001</v>
      </c>
      <c r="C154" s="110">
        <v>1739.9390000000001</v>
      </c>
      <c r="D154" s="112">
        <v>0.98109947940950204</v>
      </c>
      <c r="F154" s="6"/>
      <c r="G154" s="6"/>
      <c r="H154" s="6"/>
      <c r="I154" s="6"/>
      <c r="J154" s="60"/>
      <c r="K154" s="9"/>
      <c r="L154" s="6"/>
      <c r="M154"/>
    </row>
    <row r="155" spans="1:15">
      <c r="A155" s="108">
        <v>38961</v>
      </c>
      <c r="B155" s="110">
        <v>1768.125</v>
      </c>
      <c r="C155" s="110">
        <v>1766.394</v>
      </c>
      <c r="D155" s="112">
        <v>0.99902084268361302</v>
      </c>
      <c r="F155" s="6"/>
      <c r="G155" s="6"/>
      <c r="H155" s="6"/>
      <c r="I155" s="6"/>
      <c r="J155" s="60"/>
      <c r="K155" s="9"/>
      <c r="L155" s="6"/>
      <c r="M155"/>
    </row>
    <row r="156" spans="1:15">
      <c r="A156" s="108">
        <v>38991</v>
      </c>
      <c r="B156" s="110">
        <v>1768.816</v>
      </c>
      <c r="C156" s="110">
        <v>1770.818</v>
      </c>
      <c r="D156" s="112">
        <v>1.00113158029865</v>
      </c>
      <c r="F156" s="6"/>
      <c r="G156" s="6"/>
      <c r="H156" s="6"/>
      <c r="I156" s="6"/>
      <c r="J156" s="60"/>
      <c r="K156" s="9"/>
      <c r="L156" s="6"/>
      <c r="M156"/>
    </row>
    <row r="157" spans="1:15">
      <c r="A157" s="108">
        <v>39022</v>
      </c>
      <c r="B157" s="110">
        <v>1771.9770000000001</v>
      </c>
      <c r="C157" s="110">
        <v>1780.662</v>
      </c>
      <c r="D157" s="112">
        <v>1.0049014431880401</v>
      </c>
      <c r="F157" s="6"/>
      <c r="G157" s="6"/>
      <c r="H157" s="6"/>
      <c r="I157" s="6"/>
      <c r="J157" s="60"/>
      <c r="K157" s="9"/>
      <c r="L157" s="6"/>
      <c r="M157"/>
    </row>
    <row r="158" spans="1:15">
      <c r="A158" s="108">
        <v>39052</v>
      </c>
      <c r="B158" s="110">
        <v>1782.2470000000001</v>
      </c>
      <c r="C158" s="110">
        <v>1790.597</v>
      </c>
      <c r="D158" s="112">
        <v>1.0046850609248399</v>
      </c>
      <c r="F158" s="6"/>
      <c r="G158" s="6"/>
      <c r="H158" s="6"/>
      <c r="I158" s="6"/>
      <c r="J158" s="60"/>
      <c r="K158" s="9"/>
      <c r="L158" s="6"/>
      <c r="M158"/>
    </row>
    <row r="159" spans="1:15">
      <c r="A159" s="108">
        <v>39083</v>
      </c>
      <c r="B159" s="110">
        <v>1779.6890000000001</v>
      </c>
      <c r="C159" s="110">
        <v>1805.674</v>
      </c>
      <c r="D159" s="112">
        <v>1.01460086625069</v>
      </c>
      <c r="F159" s="6"/>
      <c r="G159" s="6"/>
      <c r="H159" s="6"/>
      <c r="I159" s="6"/>
      <c r="J159" s="60"/>
      <c r="K159" s="9"/>
      <c r="L159" s="6"/>
      <c r="M159"/>
      <c r="N159" s="43">
        <v>1.01911949266</v>
      </c>
      <c r="O159" s="43" t="s">
        <v>179</v>
      </c>
    </row>
    <row r="160" spans="1:15">
      <c r="A160" s="108">
        <v>39114</v>
      </c>
      <c r="B160" s="110">
        <v>1778.1890000000001</v>
      </c>
      <c r="C160" s="110">
        <v>1807.7090000000001</v>
      </c>
      <c r="D160" s="112">
        <v>1.01660130597541</v>
      </c>
      <c r="F160" s="6"/>
      <c r="G160" s="6"/>
      <c r="H160" s="6"/>
      <c r="I160" s="6"/>
      <c r="J160" s="60"/>
      <c r="K160" s="9"/>
      <c r="L160" s="6"/>
      <c r="M160"/>
      <c r="N160" s="43">
        <v>1.01945377921</v>
      </c>
    </row>
    <row r="161" spans="1:14">
      <c r="A161" s="108">
        <v>39142</v>
      </c>
      <c r="B161" s="110">
        <v>1799.89</v>
      </c>
      <c r="C161" s="110">
        <v>1810.355</v>
      </c>
      <c r="D161" s="112">
        <v>1.0058141195261201</v>
      </c>
      <c r="F161" s="6"/>
      <c r="G161" s="6"/>
      <c r="H161" s="6"/>
      <c r="I161" s="6"/>
      <c r="J161" s="60"/>
      <c r="K161" s="9"/>
      <c r="L161" s="6"/>
      <c r="M161"/>
      <c r="N161" s="43">
        <v>1.00721190037</v>
      </c>
    </row>
    <row r="162" spans="1:14">
      <c r="A162" s="108">
        <v>39173</v>
      </c>
      <c r="B162" s="110">
        <v>1790.89</v>
      </c>
      <c r="C162" s="110">
        <v>1811.365</v>
      </c>
      <c r="D162" s="112">
        <v>1.0114332010973199</v>
      </c>
      <c r="F162" s="6"/>
      <c r="G162" s="6"/>
      <c r="H162" s="6"/>
      <c r="I162" s="6"/>
      <c r="J162" s="60"/>
      <c r="K162" s="9"/>
      <c r="L162" s="6"/>
      <c r="M162"/>
      <c r="N162" s="43">
        <v>1.0119854526600001</v>
      </c>
    </row>
    <row r="163" spans="1:14">
      <c r="A163" s="108">
        <v>39203</v>
      </c>
      <c r="B163" s="110">
        <v>1834.992</v>
      </c>
      <c r="C163" s="110">
        <v>1832.8989999999999</v>
      </c>
      <c r="D163" s="112">
        <v>0.99885974729674598</v>
      </c>
      <c r="F163" s="6"/>
      <c r="G163" s="6"/>
      <c r="H163" s="6"/>
      <c r="I163" s="6"/>
      <c r="J163" s="60"/>
      <c r="K163" s="9"/>
      <c r="L163" s="6"/>
      <c r="M163"/>
      <c r="N163" s="43">
        <v>1.0005249061000001</v>
      </c>
    </row>
    <row r="164" spans="1:14">
      <c r="A164" s="108">
        <v>39234</v>
      </c>
      <c r="B164" s="110">
        <v>1860.193</v>
      </c>
      <c r="C164" s="110">
        <v>1836.6790000000001</v>
      </c>
      <c r="D164" s="112">
        <v>0.98735913540637998</v>
      </c>
      <c r="F164" s="6"/>
      <c r="G164" s="6"/>
      <c r="H164" s="6"/>
      <c r="I164" s="6"/>
      <c r="J164" s="60"/>
      <c r="K164" s="9"/>
      <c r="L164" s="6"/>
      <c r="M164"/>
      <c r="N164" s="43">
        <v>0.98798062504499995</v>
      </c>
    </row>
    <row r="165" spans="1:14">
      <c r="A165" s="108">
        <v>39264</v>
      </c>
      <c r="B165" s="110">
        <v>1880.394</v>
      </c>
      <c r="C165" s="110">
        <v>1834.1559999999999</v>
      </c>
      <c r="D165" s="112">
        <v>0.97541031410359602</v>
      </c>
      <c r="F165" s="6"/>
      <c r="G165" s="6"/>
      <c r="H165" s="6"/>
      <c r="I165" s="6"/>
      <c r="J165" s="60"/>
      <c r="K165" s="9"/>
      <c r="L165" s="6"/>
      <c r="M165"/>
      <c r="N165" s="43">
        <v>0.974356462343</v>
      </c>
    </row>
    <row r="166" spans="1:14">
      <c r="A166" s="108">
        <v>39295</v>
      </c>
      <c r="B166" s="110">
        <v>1877.894</v>
      </c>
      <c r="C166" s="110">
        <v>1842.4010000000001</v>
      </c>
      <c r="D166" s="112">
        <v>0.98109947940950204</v>
      </c>
      <c r="F166" s="6"/>
      <c r="G166" s="6"/>
      <c r="H166" s="6"/>
      <c r="I166" s="6"/>
      <c r="J166" s="60"/>
      <c r="K166" s="9"/>
      <c r="L166" s="6"/>
      <c r="M166"/>
      <c r="N166" s="43">
        <v>0.97996167749200003</v>
      </c>
    </row>
    <row r="167" spans="1:14">
      <c r="A167" s="108">
        <v>39326</v>
      </c>
      <c r="B167" s="110">
        <v>1840.0920000000001</v>
      </c>
      <c r="C167" s="110">
        <v>1838.29</v>
      </c>
      <c r="D167" s="112">
        <v>0.99902084268361302</v>
      </c>
      <c r="F167" s="6"/>
      <c r="G167" s="6"/>
      <c r="H167" s="6"/>
      <c r="I167" s="6"/>
      <c r="J167" s="60"/>
      <c r="K167" s="9"/>
      <c r="L167" s="6"/>
      <c r="M167"/>
      <c r="N167" s="43">
        <v>0.99871070427899999</v>
      </c>
    </row>
    <row r="168" spans="1:14">
      <c r="A168" s="108">
        <v>39356</v>
      </c>
      <c r="B168" s="110">
        <v>1870.2940000000001</v>
      </c>
      <c r="C168" s="110">
        <v>1872.41</v>
      </c>
      <c r="D168" s="112">
        <v>1.00113158029865</v>
      </c>
      <c r="F168" s="6"/>
      <c r="G168" s="6"/>
      <c r="H168" s="6"/>
      <c r="I168" s="6"/>
      <c r="J168" s="60"/>
      <c r="K168" s="9"/>
      <c r="L168" s="6"/>
      <c r="M168"/>
      <c r="N168" s="43">
        <v>0.99906534237</v>
      </c>
    </row>
    <row r="169" spans="1:14">
      <c r="A169" s="108">
        <v>39387</v>
      </c>
      <c r="B169" s="110">
        <v>1858.693</v>
      </c>
      <c r="C169" s="110">
        <v>1867.8030000000001</v>
      </c>
      <c r="D169" s="112">
        <v>1.0049014431880401</v>
      </c>
      <c r="F169" s="6"/>
      <c r="G169" s="6"/>
      <c r="H169" s="6"/>
      <c r="I169" s="6"/>
      <c r="J169" s="60"/>
      <c r="K169" s="9"/>
      <c r="L169" s="6"/>
      <c r="M169"/>
      <c r="N169" s="43">
        <v>1.0029183879700001</v>
      </c>
    </row>
    <row r="170" spans="1:14">
      <c r="A170" s="108">
        <v>39417</v>
      </c>
      <c r="B170" s="110">
        <v>1863.7929999999999</v>
      </c>
      <c r="C170" s="110">
        <v>1872.5250000000001</v>
      </c>
      <c r="D170" s="112">
        <v>1.0046850609248399</v>
      </c>
      <c r="F170" s="6"/>
      <c r="G170" s="6"/>
      <c r="H170" s="6"/>
      <c r="I170" s="6"/>
      <c r="J170" s="60"/>
      <c r="K170" s="9"/>
      <c r="L170" s="6"/>
      <c r="M170"/>
      <c r="N170" s="43">
        <v>0.99979220648300005</v>
      </c>
    </row>
    <row r="171" spans="1:14">
      <c r="A171" s="108">
        <v>39448</v>
      </c>
      <c r="B171" s="110">
        <v>1861.0930000000001</v>
      </c>
      <c r="C171" s="110">
        <v>1888.2670000000001</v>
      </c>
      <c r="D171" s="112">
        <v>1.01460086625069</v>
      </c>
      <c r="F171" s="6"/>
      <c r="G171" s="6"/>
      <c r="H171" s="6"/>
      <c r="I171" s="6"/>
      <c r="J171" s="60"/>
      <c r="K171" s="9"/>
      <c r="L171" s="6"/>
    </row>
    <row r="172" spans="1:14">
      <c r="A172" s="108">
        <v>39479</v>
      </c>
      <c r="B172" s="110">
        <v>1863.9929999999999</v>
      </c>
      <c r="C172" s="110">
        <v>1894.9380000000001</v>
      </c>
      <c r="D172" s="112">
        <v>1.01660130597541</v>
      </c>
      <c r="F172" s="6"/>
      <c r="G172" s="6"/>
      <c r="H172" s="6"/>
      <c r="I172" s="6"/>
      <c r="J172" s="60"/>
      <c r="K172" s="9"/>
      <c r="L172" s="6"/>
    </row>
    <row r="173" spans="1:14">
      <c r="A173" s="108">
        <v>39508</v>
      </c>
      <c r="B173" s="110">
        <v>1884.0940000000001</v>
      </c>
      <c r="C173" s="110">
        <v>1895.049</v>
      </c>
      <c r="D173" s="112">
        <v>1.0058141195261201</v>
      </c>
      <c r="F173" s="6"/>
      <c r="G173" s="6"/>
      <c r="H173" s="6"/>
      <c r="I173" s="6"/>
      <c r="J173" s="60"/>
      <c r="K173" s="9"/>
      <c r="L173" s="6"/>
    </row>
    <row r="174" spans="1:14">
      <c r="A174" s="108">
        <v>39539</v>
      </c>
      <c r="B174" s="110">
        <v>1888.394</v>
      </c>
      <c r="C174" s="110">
        <v>1909.9849999999999</v>
      </c>
      <c r="D174" s="112">
        <v>1.0114332010973199</v>
      </c>
      <c r="F174" s="6"/>
      <c r="G174" s="6"/>
      <c r="H174" s="6"/>
      <c r="I174" s="6"/>
      <c r="J174" s="60"/>
      <c r="K174" s="9"/>
      <c r="L174" s="6"/>
    </row>
    <row r="175" spans="1:14">
      <c r="A175" s="108">
        <v>39569</v>
      </c>
      <c r="B175" s="110">
        <v>1897.4949999999999</v>
      </c>
      <c r="C175" s="110">
        <v>1895.3309999999999</v>
      </c>
      <c r="D175" s="112">
        <v>0.99885974729674598</v>
      </c>
      <c r="F175" s="6"/>
      <c r="G175" s="6"/>
      <c r="H175" s="6"/>
      <c r="I175" s="6"/>
      <c r="J175" s="60"/>
      <c r="K175" s="9"/>
      <c r="L175" s="6"/>
    </row>
    <row r="176" spans="1:14">
      <c r="A176" s="108">
        <v>39600</v>
      </c>
      <c r="B176" s="110">
        <v>1925.9960000000001</v>
      </c>
      <c r="C176" s="110">
        <v>1901.65</v>
      </c>
      <c r="D176" s="112">
        <v>0.98735913540637998</v>
      </c>
      <c r="F176" s="6"/>
      <c r="G176" s="6"/>
      <c r="H176" s="6"/>
      <c r="I176" s="6"/>
      <c r="J176" s="60"/>
      <c r="K176" s="9"/>
      <c r="L176" s="6"/>
    </row>
    <row r="177" spans="1:12">
      <c r="A177" s="108">
        <v>39630</v>
      </c>
      <c r="B177" s="110">
        <v>1956.6980000000001</v>
      </c>
      <c r="C177" s="110">
        <v>1908.5830000000001</v>
      </c>
      <c r="D177" s="112">
        <v>0.97541031410359602</v>
      </c>
      <c r="F177" s="6"/>
      <c r="G177" s="6"/>
      <c r="H177" s="6"/>
      <c r="I177" s="6"/>
      <c r="J177" s="60"/>
      <c r="K177" s="9"/>
      <c r="L177" s="6"/>
    </row>
    <row r="178" spans="1:12">
      <c r="A178" s="108">
        <v>39661</v>
      </c>
      <c r="B178" s="110">
        <v>1927.796</v>
      </c>
      <c r="C178" s="110">
        <v>1891.36</v>
      </c>
      <c r="D178" s="112">
        <v>0.98109947940950204</v>
      </c>
      <c r="F178" s="6"/>
      <c r="G178" s="6"/>
      <c r="H178" s="6"/>
      <c r="I178" s="6"/>
      <c r="J178" s="60"/>
      <c r="K178" s="9"/>
      <c r="L178" s="6"/>
    </row>
    <row r="179" spans="1:12">
      <c r="A179" s="108">
        <v>39692</v>
      </c>
      <c r="B179" s="110">
        <v>1915.396</v>
      </c>
      <c r="C179" s="110">
        <v>1913.52</v>
      </c>
      <c r="D179" s="112">
        <v>0.99902084268361302</v>
      </c>
      <c r="F179" s="6"/>
      <c r="G179" s="6"/>
      <c r="H179" s="6"/>
      <c r="I179" s="6"/>
      <c r="J179" s="60"/>
      <c r="K179" s="9"/>
      <c r="L179" s="6"/>
    </row>
    <row r="180" spans="1:12">
      <c r="A180" s="108">
        <v>39722</v>
      </c>
      <c r="B180" s="110">
        <v>1881.7940000000001</v>
      </c>
      <c r="C180" s="110">
        <v>1883.923</v>
      </c>
      <c r="D180" s="112">
        <v>1.00113158029865</v>
      </c>
      <c r="F180" s="6"/>
      <c r="G180" s="6"/>
      <c r="H180" s="6"/>
      <c r="I180" s="6"/>
      <c r="J180" s="60"/>
      <c r="K180" s="9"/>
      <c r="L180" s="6"/>
    </row>
    <row r="181" spans="1:12">
      <c r="A181" s="108">
        <v>39753</v>
      </c>
      <c r="B181" s="110">
        <v>1897.9949999999999</v>
      </c>
      <c r="C181" s="110">
        <v>1907.298</v>
      </c>
      <c r="D181" s="112">
        <v>1.0049014431880401</v>
      </c>
      <c r="F181" s="6"/>
      <c r="G181" s="6"/>
      <c r="H181" s="6"/>
      <c r="I181" s="6"/>
      <c r="J181" s="60"/>
      <c r="K181" s="9"/>
      <c r="L181" s="6"/>
    </row>
    <row r="182" spans="1:12">
      <c r="A182" s="108">
        <v>39783</v>
      </c>
      <c r="B182" s="110">
        <v>1888.2940000000001</v>
      </c>
      <c r="C182" s="110">
        <v>1897.1410000000001</v>
      </c>
      <c r="D182" s="112">
        <v>1.0046850609248399</v>
      </c>
      <c r="F182" s="6"/>
      <c r="G182" s="6"/>
      <c r="H182" s="6"/>
      <c r="I182" s="6"/>
      <c r="J182" s="60"/>
      <c r="K182" s="9"/>
      <c r="L182" s="6"/>
    </row>
    <row r="183" spans="1:12">
      <c r="A183" s="108">
        <v>39814</v>
      </c>
      <c r="B183" s="110">
        <v>1899.4949999999999</v>
      </c>
      <c r="C183" s="110">
        <v>1927.229</v>
      </c>
      <c r="D183" s="112">
        <v>1.01460086625069</v>
      </c>
      <c r="F183" s="6"/>
      <c r="H183" s="6"/>
      <c r="I183" s="6"/>
      <c r="J183" s="60"/>
      <c r="K183" s="9"/>
      <c r="L183" s="6"/>
    </row>
    <row r="184" spans="1:12">
      <c r="A184" s="108">
        <v>39845</v>
      </c>
      <c r="B184" s="110">
        <v>1897.595</v>
      </c>
      <c r="C184" s="110">
        <v>1929.097</v>
      </c>
      <c r="D184" s="112">
        <v>1.01660130597541</v>
      </c>
      <c r="F184" s="6"/>
      <c r="G184" s="111"/>
      <c r="H184" s="6"/>
      <c r="I184" s="6"/>
      <c r="J184" s="60"/>
      <c r="K184" s="9"/>
      <c r="L184" s="6"/>
    </row>
    <row r="185" spans="1:12">
      <c r="A185" s="108">
        <v>39873</v>
      </c>
      <c r="B185" s="110">
        <v>1908.395</v>
      </c>
      <c r="C185" s="110">
        <v>1919.491</v>
      </c>
      <c r="D185" s="112">
        <v>1.0058141195261201</v>
      </c>
      <c r="F185" s="6"/>
      <c r="H185" s="6"/>
      <c r="I185" s="6"/>
      <c r="J185" s="60"/>
      <c r="K185" s="9"/>
    </row>
    <row r="186" spans="1:12">
      <c r="A186" s="108">
        <v>39904</v>
      </c>
      <c r="B186" s="110">
        <v>1885.0940000000001</v>
      </c>
      <c r="C186" s="110">
        <v>1906.6469999999999</v>
      </c>
      <c r="D186" s="112">
        <v>1.0114332010973199</v>
      </c>
      <c r="F186" s="6"/>
      <c r="H186" s="6"/>
      <c r="I186" s="6"/>
      <c r="J186" s="60"/>
      <c r="K186" s="9"/>
    </row>
    <row r="187" spans="1:12">
      <c r="A187" s="108">
        <v>39934</v>
      </c>
      <c r="B187" s="110">
        <v>1921.096</v>
      </c>
      <c r="C187" s="110">
        <v>1918.9059999999999</v>
      </c>
      <c r="D187" s="112">
        <v>0.99885974729674598</v>
      </c>
      <c r="F187" s="6"/>
      <c r="H187" s="6"/>
      <c r="I187" s="6"/>
      <c r="J187" s="60"/>
      <c r="K187" s="9"/>
    </row>
    <row r="188" spans="1:12">
      <c r="A188" s="108">
        <v>39965</v>
      </c>
      <c r="B188" s="110">
        <v>1943.3969999999999</v>
      </c>
      <c r="C188" s="110">
        <v>1918.8309999999999</v>
      </c>
      <c r="D188" s="112">
        <v>0.98735913540637998</v>
      </c>
      <c r="F188" s="6"/>
      <c r="H188" s="6"/>
      <c r="I188" s="6"/>
      <c r="J188" s="60"/>
      <c r="K188" s="9"/>
    </row>
    <row r="189" spans="1:12">
      <c r="A189" s="108">
        <v>39995</v>
      </c>
      <c r="B189" s="110">
        <v>1950.3979999999999</v>
      </c>
      <c r="C189" s="110">
        <v>1902.4380000000001</v>
      </c>
      <c r="D189" s="112">
        <v>0.97541031410359602</v>
      </c>
      <c r="F189" s="6"/>
      <c r="H189" s="6"/>
      <c r="I189" s="6"/>
      <c r="J189" s="60"/>
      <c r="K189" s="9"/>
    </row>
    <row r="190" spans="1:12">
      <c r="A190" s="108">
        <v>40026</v>
      </c>
      <c r="B190" s="110">
        <v>1946.1969999999999</v>
      </c>
      <c r="C190" s="110">
        <v>1909.413</v>
      </c>
      <c r="D190" s="113">
        <v>0.98109947940950204</v>
      </c>
      <c r="F190" s="6"/>
      <c r="H190" s="6"/>
      <c r="I190" s="6"/>
      <c r="J190" s="60"/>
      <c r="K190" s="9"/>
    </row>
    <row r="191" spans="1:12">
      <c r="A191" s="108">
        <v>40057</v>
      </c>
      <c r="B191" s="110">
        <v>1926.396</v>
      </c>
      <c r="C191" s="110">
        <v>1924.51</v>
      </c>
      <c r="D191" s="113">
        <v>0.99902084268361302</v>
      </c>
      <c r="F191" s="6"/>
      <c r="H191" s="6"/>
      <c r="I191" s="6"/>
      <c r="J191" s="60"/>
      <c r="K191" s="9"/>
    </row>
    <row r="192" spans="1:12">
      <c r="A192" s="108">
        <v>40087</v>
      </c>
      <c r="B192" s="110">
        <v>1936.1969999999999</v>
      </c>
      <c r="C192" s="110">
        <v>1938.3879999999999</v>
      </c>
      <c r="D192" s="113">
        <v>1.00113158029865</v>
      </c>
      <c r="F192" s="6"/>
      <c r="H192" s="6"/>
      <c r="I192" s="6"/>
      <c r="J192" s="60"/>
      <c r="K192" s="9"/>
    </row>
    <row r="193" spans="1:11">
      <c r="A193" s="108">
        <v>40118</v>
      </c>
      <c r="B193" s="110">
        <v>1934.097</v>
      </c>
      <c r="C193" s="110">
        <v>1943.577</v>
      </c>
      <c r="D193" s="113">
        <v>1.0049014431880401</v>
      </c>
      <c r="F193" s="6"/>
      <c r="H193" s="6"/>
      <c r="I193" s="6"/>
      <c r="J193" s="60"/>
      <c r="K193" s="9"/>
    </row>
    <row r="194" spans="1:11" ht="13.65" customHeight="1">
      <c r="A194" s="108">
        <v>40148</v>
      </c>
      <c r="B194" s="110">
        <v>1942.097</v>
      </c>
      <c r="C194" s="110">
        <v>1951.1959999999999</v>
      </c>
      <c r="D194" s="113">
        <v>1.0046850609248399</v>
      </c>
      <c r="F194" s="6"/>
      <c r="H194" s="6"/>
      <c r="I194" s="6"/>
      <c r="J194" s="60"/>
      <c r="K194" s="9"/>
    </row>
    <row r="195" spans="1:11">
      <c r="A195" s="108">
        <v>40179</v>
      </c>
      <c r="B195" s="59">
        <v>1963.1980000000001</v>
      </c>
      <c r="C195" s="59">
        <v>1991.8630000000001</v>
      </c>
      <c r="D195" s="113">
        <v>1.01460086625069</v>
      </c>
      <c r="F195" s="6"/>
      <c r="H195" s="6"/>
      <c r="I195" s="6"/>
      <c r="J195" s="60"/>
      <c r="K195" s="9"/>
    </row>
    <row r="196" spans="1:11">
      <c r="A196" s="108">
        <v>40210</v>
      </c>
      <c r="B196" s="59">
        <v>1970.499</v>
      </c>
      <c r="C196" s="59">
        <v>2003.211</v>
      </c>
      <c r="D196" s="113">
        <v>1.01660130597541</v>
      </c>
      <c r="F196" s="6"/>
      <c r="H196" s="6"/>
      <c r="I196" s="6"/>
      <c r="J196" s="60"/>
      <c r="K196" s="9"/>
    </row>
    <row r="197" spans="1:11">
      <c r="A197" s="108">
        <v>40238</v>
      </c>
      <c r="B197" s="59">
        <v>1995.6</v>
      </c>
      <c r="C197" s="59">
        <v>2007.202</v>
      </c>
      <c r="D197" s="113">
        <v>1.0058141195261201</v>
      </c>
      <c r="F197" s="6"/>
      <c r="H197" s="6"/>
      <c r="I197" s="6"/>
      <c r="J197" s="60"/>
      <c r="K197" s="9"/>
    </row>
    <row r="198" spans="1:11">
      <c r="A198" s="108">
        <v>40269</v>
      </c>
      <c r="B198" s="59">
        <v>1984.6990000000001</v>
      </c>
      <c r="C198" s="59">
        <v>2007.3910000000001</v>
      </c>
      <c r="D198" s="113">
        <v>1.0114332010973199</v>
      </c>
      <c r="F198" s="6"/>
      <c r="H198" s="6"/>
      <c r="I198" s="6"/>
      <c r="J198" s="60"/>
      <c r="K198" s="9"/>
    </row>
    <row r="199" spans="1:11">
      <c r="A199" s="108">
        <v>40299</v>
      </c>
      <c r="B199" s="59">
        <v>2031.8019999999999</v>
      </c>
      <c r="C199" s="59">
        <v>2029.4849999999999</v>
      </c>
      <c r="D199" s="113">
        <v>0.99885974729674598</v>
      </c>
      <c r="F199" s="6"/>
      <c r="H199" s="6"/>
      <c r="I199" s="6"/>
      <c r="J199" s="60"/>
      <c r="K199" s="9"/>
    </row>
    <row r="200" spans="1:11">
      <c r="A200" s="108">
        <v>40330</v>
      </c>
      <c r="B200" s="59">
        <v>2054.4029999999998</v>
      </c>
      <c r="C200" s="59">
        <v>2028.433</v>
      </c>
      <c r="D200" s="113">
        <v>0.98735913540637998</v>
      </c>
      <c r="F200" s="6"/>
      <c r="H200" s="6"/>
      <c r="I200" s="6"/>
      <c r="J200" s="60"/>
      <c r="K200" s="9"/>
    </row>
    <row r="201" spans="1:11">
      <c r="A201" s="108">
        <v>40360</v>
      </c>
      <c r="B201" s="59">
        <v>2068.5030000000002</v>
      </c>
      <c r="C201" s="59">
        <v>2017.64</v>
      </c>
      <c r="D201" s="113">
        <v>0.97541031410359602</v>
      </c>
      <c r="F201" s="6"/>
      <c r="H201" s="6"/>
      <c r="I201" s="6"/>
      <c r="J201" s="60"/>
      <c r="K201" s="9"/>
    </row>
    <row r="202" spans="1:11">
      <c r="A202" s="108">
        <v>40391</v>
      </c>
      <c r="B202" s="59">
        <v>2068.703</v>
      </c>
      <c r="C202" s="59">
        <v>2029.604</v>
      </c>
      <c r="D202" s="113">
        <v>0.98109947940950204</v>
      </c>
      <c r="F202" s="6"/>
      <c r="H202" s="6"/>
      <c r="I202" s="6"/>
      <c r="J202" s="60"/>
      <c r="K202" s="9"/>
    </row>
    <row r="203" spans="1:11">
      <c r="A203" s="108">
        <v>40422</v>
      </c>
      <c r="B203" s="59">
        <v>2021.001</v>
      </c>
      <c r="C203" s="59">
        <v>2019.0219999999999</v>
      </c>
      <c r="D203" s="113">
        <v>0.99902084268361302</v>
      </c>
      <c r="F203" s="6"/>
      <c r="H203" s="6"/>
      <c r="I203" s="6"/>
      <c r="J203" s="60"/>
      <c r="K203" s="9"/>
    </row>
    <row r="204" spans="1:11">
      <c r="A204" s="108">
        <v>40452</v>
      </c>
      <c r="B204" s="59">
        <v>2049.7020000000002</v>
      </c>
      <c r="C204" s="59">
        <v>2052.0219999999999</v>
      </c>
      <c r="D204" s="113">
        <v>1.00113158029865</v>
      </c>
      <c r="F204" s="6"/>
      <c r="H204" s="6"/>
      <c r="I204" s="6"/>
      <c r="J204" s="60"/>
      <c r="K204" s="9"/>
    </row>
    <row r="205" spans="1:11">
      <c r="A205" s="108">
        <v>40483</v>
      </c>
      <c r="B205" s="59">
        <v>2048.8020000000001</v>
      </c>
      <c r="C205" s="59">
        <v>2058.8449999999998</v>
      </c>
      <c r="D205" s="113">
        <v>1.0049014431880401</v>
      </c>
      <c r="F205" s="6"/>
      <c r="H205" s="6"/>
      <c r="I205" s="6"/>
      <c r="J205" s="60"/>
      <c r="K205" s="9"/>
    </row>
    <row r="206" spans="1:11">
      <c r="A206" s="108">
        <v>40513</v>
      </c>
      <c r="B206" s="59">
        <v>2049.1019999999999</v>
      </c>
      <c r="C206" s="59">
        <v>2058.703</v>
      </c>
      <c r="D206" s="113">
        <v>1.0046850609248399</v>
      </c>
      <c r="F206" s="6"/>
      <c r="H206" s="6"/>
      <c r="I206" s="6"/>
      <c r="J206" s="60"/>
      <c r="K206" s="9"/>
    </row>
    <row r="207" spans="1:11">
      <c r="A207" s="108">
        <v>40544</v>
      </c>
      <c r="B207" s="59">
        <v>2056.4029999999998</v>
      </c>
      <c r="C207" s="59">
        <v>2086.4279999999999</v>
      </c>
      <c r="D207" s="113">
        <v>1.01460086625069</v>
      </c>
      <c r="E207" s="130"/>
      <c r="F207" s="6"/>
      <c r="H207" s="6"/>
      <c r="I207" s="6"/>
      <c r="J207" s="60"/>
      <c r="K207" s="9"/>
    </row>
    <row r="208" spans="1:11">
      <c r="A208" s="108">
        <v>40575</v>
      </c>
      <c r="B208" s="59">
        <v>2055.9029999999998</v>
      </c>
      <c r="C208" s="59">
        <v>2090.0329999999999</v>
      </c>
      <c r="D208" s="113">
        <v>1.01660130597541</v>
      </c>
      <c r="E208" s="130"/>
      <c r="F208" s="6"/>
      <c r="H208" s="6"/>
      <c r="I208" s="6"/>
      <c r="J208" s="60"/>
      <c r="K208" s="9"/>
    </row>
    <row r="209" spans="1:11">
      <c r="A209" s="108">
        <v>40603</v>
      </c>
      <c r="B209" s="59">
        <v>2082.6039999999998</v>
      </c>
      <c r="C209" s="59">
        <v>2094.7130000000002</v>
      </c>
      <c r="D209" s="113">
        <v>1.0058141195261201</v>
      </c>
      <c r="E209" s="130"/>
      <c r="F209" s="6"/>
      <c r="H209" s="6"/>
      <c r="I209" s="6"/>
      <c r="J209" s="60"/>
      <c r="K209" s="9"/>
    </row>
    <row r="210" spans="1:11">
      <c r="A210" s="108">
        <v>40634</v>
      </c>
      <c r="B210" s="59">
        <v>2074.5039999999999</v>
      </c>
      <c r="C210" s="59">
        <v>2098.2220000000002</v>
      </c>
      <c r="D210" s="113">
        <v>1.0114332010973199</v>
      </c>
      <c r="E210" s="130"/>
      <c r="F210" s="6"/>
      <c r="H210" s="6"/>
      <c r="I210" s="6"/>
      <c r="J210" s="60"/>
      <c r="K210" s="9"/>
    </row>
    <row r="211" spans="1:11">
      <c r="A211" s="108">
        <v>40664</v>
      </c>
      <c r="B211" s="59">
        <v>2117.5059999999999</v>
      </c>
      <c r="C211" s="59">
        <v>2115.0909999999999</v>
      </c>
      <c r="D211" s="113">
        <v>0.99885974729674598</v>
      </c>
      <c r="E211" s="130"/>
      <c r="F211" s="6"/>
      <c r="H211" s="6"/>
      <c r="I211" s="6"/>
      <c r="J211" s="60"/>
      <c r="K211" s="9"/>
    </row>
    <row r="212" spans="1:11">
      <c r="A212" s="108">
        <v>40695</v>
      </c>
      <c r="B212" s="59">
        <v>2143.2069999999999</v>
      </c>
      <c r="C212" s="59">
        <v>2116.1149999999998</v>
      </c>
      <c r="D212" s="113">
        <v>0.98735913540637998</v>
      </c>
      <c r="E212" s="130"/>
      <c r="F212" s="6"/>
      <c r="H212" s="6"/>
      <c r="I212" s="6"/>
      <c r="J212" s="60"/>
      <c r="K212" s="9"/>
    </row>
    <row r="213" spans="1:11">
      <c r="A213" s="108">
        <v>40725</v>
      </c>
      <c r="B213" s="59">
        <v>2160.9079999999999</v>
      </c>
      <c r="C213" s="59">
        <v>2107.7719999999999</v>
      </c>
      <c r="D213" s="113">
        <v>0.97541031410359602</v>
      </c>
      <c r="E213" s="130"/>
      <c r="F213" s="6"/>
      <c r="H213" s="6"/>
      <c r="I213" s="6"/>
      <c r="J213" s="60"/>
      <c r="K213" s="9"/>
    </row>
    <row r="214" spans="1:11">
      <c r="A214" s="108">
        <v>40756</v>
      </c>
      <c r="B214" s="59">
        <v>2141.4070000000002</v>
      </c>
      <c r="C214" s="59">
        <v>2100.933</v>
      </c>
      <c r="D214" s="113">
        <v>0.98109947940950204</v>
      </c>
      <c r="E214" s="130"/>
      <c r="F214" s="6"/>
      <c r="H214" s="6"/>
      <c r="I214" s="6"/>
      <c r="J214" s="60"/>
      <c r="K214" s="9"/>
    </row>
    <row r="215" spans="1:11">
      <c r="A215" s="108">
        <v>40787</v>
      </c>
      <c r="B215" s="59">
        <v>2131.2069999999999</v>
      </c>
      <c r="C215" s="59">
        <v>2129.12</v>
      </c>
      <c r="D215" s="113">
        <v>0.99902084268361302</v>
      </c>
      <c r="E215" s="130"/>
      <c r="F215" s="6"/>
      <c r="H215" s="6"/>
      <c r="I215" s="6"/>
      <c r="J215" s="60"/>
      <c r="K215" s="9"/>
    </row>
    <row r="216" spans="1:11">
      <c r="A216" s="108">
        <v>40817</v>
      </c>
      <c r="B216" s="59">
        <v>2108.2049999999999</v>
      </c>
      <c r="C216" s="59">
        <v>2110.5909999999999</v>
      </c>
      <c r="D216" s="113">
        <v>1.00113158029865</v>
      </c>
      <c r="E216" s="130"/>
      <c r="F216" s="6"/>
      <c r="H216" s="6"/>
      <c r="I216" s="6"/>
      <c r="J216" s="60"/>
      <c r="K216" s="9"/>
    </row>
    <row r="217" spans="1:11">
      <c r="A217" s="108">
        <v>40848</v>
      </c>
      <c r="B217" s="59">
        <v>2121.306</v>
      </c>
      <c r="C217" s="59">
        <v>2131.7040000000002</v>
      </c>
      <c r="D217" s="113">
        <v>1.0049014431880401</v>
      </c>
      <c r="E217" s="130"/>
      <c r="F217" s="6"/>
      <c r="H217" s="6"/>
      <c r="I217" s="6"/>
      <c r="J217" s="60"/>
      <c r="K217" s="9"/>
    </row>
    <row r="218" spans="1:11">
      <c r="A218" s="108">
        <v>40878</v>
      </c>
      <c r="B218" s="59">
        <v>2119.306</v>
      </c>
      <c r="C218" s="59">
        <v>2129.2350000000001</v>
      </c>
      <c r="D218" s="113">
        <v>1.0046850609248399</v>
      </c>
      <c r="E218" s="130"/>
      <c r="F218" s="6"/>
      <c r="H218" s="6"/>
      <c r="I218" s="6"/>
      <c r="J218" s="60"/>
      <c r="K218" s="9"/>
    </row>
    <row r="219" spans="1:11" ht="12.15" customHeight="1">
      <c r="A219" s="108">
        <v>40909</v>
      </c>
      <c r="B219" s="59">
        <v>2139.8469999999998</v>
      </c>
      <c r="C219" s="59">
        <f>B219*D219 + 16.2</f>
        <v>2151.790193491945</v>
      </c>
      <c r="D219" s="112">
        <v>0.99801069585439783</v>
      </c>
      <c r="E219" s="130"/>
      <c r="F219" s="6"/>
      <c r="G219" s="110"/>
      <c r="H219" s="6"/>
      <c r="I219" s="59"/>
      <c r="J219" s="60"/>
      <c r="K219" s="9"/>
    </row>
    <row r="220" spans="1:11">
      <c r="A220" s="108">
        <v>40940</v>
      </c>
      <c r="B220" s="59">
        <v>2133.0889999999999</v>
      </c>
      <c r="C220" s="59">
        <f t="shared" ref="C220:C320" si="1">B220*D220 + 16.2</f>
        <v>2153.0281985477395</v>
      </c>
      <c r="D220" s="112">
        <v>1.0017529500868176</v>
      </c>
      <c r="E220" s="130"/>
      <c r="F220" s="6"/>
      <c r="H220" s="6"/>
      <c r="I220" s="6"/>
      <c r="J220" s="60"/>
      <c r="K220" s="9"/>
    </row>
    <row r="221" spans="1:11">
      <c r="A221" s="108">
        <v>40969</v>
      </c>
      <c r="B221" s="59">
        <v>2152.143</v>
      </c>
      <c r="C221" s="59">
        <f t="shared" si="1"/>
        <v>2150.4986581548915</v>
      </c>
      <c r="D221" s="112">
        <v>0.99170857055264983</v>
      </c>
      <c r="E221" s="130"/>
      <c r="F221" s="6"/>
      <c r="H221" s="6"/>
      <c r="I221" s="6"/>
      <c r="J221" s="60"/>
      <c r="K221" s="9"/>
    </row>
    <row r="222" spans="1:11">
      <c r="A222" s="108">
        <v>41000</v>
      </c>
      <c r="B222" s="59">
        <v>2138.6990000000001</v>
      </c>
      <c r="C222" s="59">
        <f t="shared" si="1"/>
        <v>2154.3337569805735</v>
      </c>
      <c r="D222" s="112">
        <v>0.99973570707265202</v>
      </c>
      <c r="E222" s="130"/>
      <c r="F222" s="6"/>
      <c r="H222" s="6"/>
      <c r="I222" s="6"/>
      <c r="J222" s="60"/>
      <c r="K222" s="9"/>
    </row>
    <row r="223" spans="1:11">
      <c r="A223" s="108">
        <v>41030</v>
      </c>
      <c r="B223" s="59">
        <v>2175.64</v>
      </c>
      <c r="C223" s="59">
        <f t="shared" si="1"/>
        <v>2157.9939828961824</v>
      </c>
      <c r="D223" s="112">
        <v>0.98444319046174122</v>
      </c>
      <c r="E223" s="130"/>
      <c r="F223" s="6"/>
      <c r="H223" s="6"/>
      <c r="I223" s="6"/>
      <c r="J223" s="60"/>
      <c r="K223" s="9"/>
    </row>
    <row r="224" spans="1:11">
      <c r="A224" s="108">
        <v>41061</v>
      </c>
      <c r="B224" s="59">
        <v>2182.0079999999998</v>
      </c>
      <c r="C224" s="59">
        <f t="shared" si="1"/>
        <v>2147.3180016214033</v>
      </c>
      <c r="D224" s="112">
        <v>0.97667744647196697</v>
      </c>
      <c r="F224" s="6"/>
      <c r="H224" s="6"/>
      <c r="I224" s="6"/>
      <c r="J224" s="60"/>
      <c r="K224" s="9"/>
    </row>
    <row r="225" spans="1:11">
      <c r="A225" s="108">
        <v>41091</v>
      </c>
      <c r="B225" s="59">
        <v>2203.1419999999998</v>
      </c>
      <c r="C225" s="59">
        <f t="shared" si="1"/>
        <v>2158.2345892216404</v>
      </c>
      <c r="D225" s="112">
        <v>0.97226351693247226</v>
      </c>
      <c r="F225" s="6"/>
      <c r="H225" s="6"/>
      <c r="I225" s="6"/>
      <c r="J225" s="60"/>
      <c r="K225" s="9"/>
    </row>
    <row r="226" spans="1:11">
      <c r="A226" s="108">
        <v>41122</v>
      </c>
      <c r="B226" s="59">
        <v>2183.7199999999998</v>
      </c>
      <c r="C226" s="59">
        <f t="shared" si="1"/>
        <v>2161.5688117154023</v>
      </c>
      <c r="D226" s="112">
        <v>0.98243768052470215</v>
      </c>
      <c r="F226" s="6"/>
      <c r="H226" s="6"/>
      <c r="I226" s="6"/>
      <c r="J226" s="60"/>
      <c r="K226" s="9"/>
    </row>
    <row r="227" spans="1:11">
      <c r="A227" s="108">
        <v>41153</v>
      </c>
      <c r="B227" s="59">
        <v>2127.806</v>
      </c>
      <c r="C227" s="59">
        <f t="shared" si="1"/>
        <v>2152.1661530608021</v>
      </c>
      <c r="D227" s="112">
        <v>1.0038350080133256</v>
      </c>
      <c r="F227" s="6"/>
      <c r="H227" s="6"/>
      <c r="I227" s="6"/>
      <c r="J227" s="60"/>
      <c r="K227" s="9"/>
    </row>
    <row r="228" spans="1:11">
      <c r="A228" s="108">
        <v>41183</v>
      </c>
      <c r="B228" s="59">
        <v>2150.663</v>
      </c>
      <c r="C228" s="59">
        <f t="shared" si="1"/>
        <v>2161.7031711473451</v>
      </c>
      <c r="D228" s="112">
        <v>0.99760081944374601</v>
      </c>
      <c r="F228" s="6"/>
      <c r="H228" s="6"/>
      <c r="I228" s="6"/>
      <c r="J228" s="60"/>
      <c r="K228" s="9"/>
    </row>
    <row r="229" spans="1:11">
      <c r="A229" s="108">
        <v>41214</v>
      </c>
      <c r="B229" s="59">
        <v>2140.1309999999999</v>
      </c>
      <c r="C229" s="59">
        <f t="shared" si="1"/>
        <v>2162.1184964340114</v>
      </c>
      <c r="D229" s="112">
        <v>1.0027042720441</v>
      </c>
      <c r="F229" s="6"/>
      <c r="J229" s="60"/>
    </row>
    <row r="230" spans="1:11">
      <c r="A230" s="108">
        <v>41244</v>
      </c>
      <c r="B230" s="59">
        <v>2140.4699999999998</v>
      </c>
      <c r="C230" s="59">
        <f t="shared" si="1"/>
        <v>2161.4684380542594</v>
      </c>
      <c r="D230" s="112">
        <v>1.00224176842201</v>
      </c>
      <c r="F230" s="6"/>
    </row>
    <row r="231" spans="1:11">
      <c r="A231" s="108">
        <v>41275</v>
      </c>
      <c r="B231" s="59">
        <v>2176.5079999999998</v>
      </c>
      <c r="C231" s="59">
        <f t="shared" si="1"/>
        <v>2188.3782636126634</v>
      </c>
      <c r="D231" s="112">
        <v>0.99801069585439783</v>
      </c>
      <c r="F231" s="6"/>
      <c r="G231" s="110"/>
      <c r="H231" s="6"/>
      <c r="I231" s="59"/>
    </row>
    <row r="232" spans="1:11">
      <c r="A232" s="108">
        <v>41306</v>
      </c>
      <c r="B232" s="110">
        <v>2173.5800000000004</v>
      </c>
      <c r="C232" s="59">
        <f t="shared" si="1"/>
        <v>2193.5901772497054</v>
      </c>
      <c r="D232" s="112">
        <v>1.0017529500868176</v>
      </c>
      <c r="F232" s="6"/>
    </row>
    <row r="233" spans="1:11">
      <c r="A233" s="108">
        <v>41334</v>
      </c>
      <c r="B233" s="110">
        <v>2181.3360000000002</v>
      </c>
      <c r="C233" s="59">
        <f t="shared" si="1"/>
        <v>2179.4496064550349</v>
      </c>
      <c r="D233" s="112">
        <v>0.99170857055264983</v>
      </c>
      <c r="F233" s="6"/>
    </row>
    <row r="234" spans="1:11">
      <c r="A234" s="108">
        <v>41365</v>
      </c>
      <c r="B234" s="59">
        <v>2181.35</v>
      </c>
      <c r="C234" s="59">
        <f t="shared" si="1"/>
        <v>2196.9734846229294</v>
      </c>
      <c r="D234" s="112">
        <v>0.99973570707265202</v>
      </c>
      <c r="F234" s="6"/>
    </row>
    <row r="235" spans="1:11">
      <c r="A235" s="108">
        <v>41395</v>
      </c>
      <c r="B235" s="59">
        <v>2223.5750000000003</v>
      </c>
      <c r="C235" s="59">
        <f t="shared" si="1"/>
        <v>2205.1832672309665</v>
      </c>
      <c r="D235" s="112">
        <v>0.98444319046174122</v>
      </c>
      <c r="F235" s="6"/>
    </row>
    <row r="236" spans="1:11">
      <c r="A236" s="108">
        <v>41426</v>
      </c>
      <c r="B236" s="59">
        <v>2242.395</v>
      </c>
      <c r="C236" s="59">
        <f t="shared" si="1"/>
        <v>2206.2966225815062</v>
      </c>
      <c r="D236" s="112">
        <v>0.97667744647196697</v>
      </c>
      <c r="F236" s="6"/>
    </row>
    <row r="237" spans="1:11">
      <c r="A237" s="108">
        <v>41456</v>
      </c>
      <c r="B237" s="110">
        <v>2261.9670000000001</v>
      </c>
      <c r="C237" s="59">
        <f t="shared" si="1"/>
        <v>2215.4279906051934</v>
      </c>
      <c r="D237" s="112">
        <v>0.97226351693247226</v>
      </c>
      <c r="F237" s="6"/>
    </row>
    <row r="238" spans="1:11">
      <c r="A238" s="108">
        <v>41487</v>
      </c>
      <c r="B238" s="110">
        <v>2240.4740000000002</v>
      </c>
      <c r="C238" s="59">
        <f t="shared" si="1"/>
        <v>2217.3260798359015</v>
      </c>
      <c r="D238" s="112">
        <v>0.98243768052470215</v>
      </c>
      <c r="F238" s="6"/>
    </row>
    <row r="239" spans="1:11">
      <c r="A239" s="108">
        <v>41518</v>
      </c>
      <c r="B239" s="110">
        <v>2176.5439999999999</v>
      </c>
      <c r="C239" s="59">
        <f t="shared" si="1"/>
        <v>2201.0910636813555</v>
      </c>
      <c r="D239" s="112">
        <v>1.0038350080133256</v>
      </c>
      <c r="F239" s="6"/>
    </row>
    <row r="240" spans="1:11">
      <c r="A240" s="108">
        <v>41548</v>
      </c>
      <c r="B240" s="110">
        <v>2220.9929999999999</v>
      </c>
      <c r="C240" s="59">
        <f t="shared" si="1"/>
        <v>2231.8644367788233</v>
      </c>
      <c r="D240" s="112">
        <v>0.99760081944374601</v>
      </c>
      <c r="F240" s="6"/>
    </row>
    <row r="241" spans="1:9">
      <c r="A241" s="108">
        <v>41579</v>
      </c>
      <c r="B241" s="110">
        <v>2205.107</v>
      </c>
      <c r="C241" s="59">
        <f t="shared" si="1"/>
        <v>2227.2702092143491</v>
      </c>
      <c r="D241" s="112">
        <v>1.0027042720441</v>
      </c>
      <c r="F241" s="6"/>
    </row>
    <row r="242" spans="1:9">
      <c r="A242" s="108">
        <v>41609</v>
      </c>
      <c r="B242" s="110">
        <v>2210.6370000000002</v>
      </c>
      <c r="C242" s="59">
        <f t="shared" si="1"/>
        <v>2231.7927362191267</v>
      </c>
      <c r="D242" s="112">
        <v>1.00224176842201</v>
      </c>
      <c r="F242" s="6"/>
    </row>
    <row r="243" spans="1:9">
      <c r="A243" s="108">
        <v>41640</v>
      </c>
      <c r="B243" s="110">
        <v>2229.6019999999999</v>
      </c>
      <c r="C243" s="59">
        <f t="shared" si="1"/>
        <v>2241.366643498357</v>
      </c>
      <c r="D243" s="112">
        <v>0.99801069585439783</v>
      </c>
      <c r="F243" s="6"/>
      <c r="G243" s="110"/>
      <c r="H243" s="6"/>
      <c r="I243" s="59"/>
    </row>
    <row r="244" spans="1:9">
      <c r="A244" s="108">
        <v>41671</v>
      </c>
      <c r="B244" s="110">
        <v>2224.41</v>
      </c>
      <c r="C244" s="59">
        <f t="shared" si="1"/>
        <v>2244.5092797026177</v>
      </c>
      <c r="D244" s="112">
        <v>1.0017529500868176</v>
      </c>
      <c r="F244" s="6"/>
    </row>
    <row r="245" spans="1:9">
      <c r="A245" s="108">
        <v>41699</v>
      </c>
      <c r="B245" s="110">
        <v>2240.143</v>
      </c>
      <c r="C245" s="59">
        <f t="shared" si="1"/>
        <v>2237.7690123635243</v>
      </c>
      <c r="D245" s="112">
        <v>0.99170857055264983</v>
      </c>
      <c r="F245" s="6"/>
    </row>
    <row r="246" spans="1:9">
      <c r="A246" s="108">
        <v>41730</v>
      </c>
      <c r="B246" s="110">
        <v>2233.2429999999999</v>
      </c>
      <c r="C246" s="59">
        <f t="shared" si="1"/>
        <v>2248.8527696700503</v>
      </c>
      <c r="D246" s="112">
        <v>0.99973570707265202</v>
      </c>
      <c r="F246" s="6"/>
    </row>
    <row r="247" spans="1:9">
      <c r="A247" s="108">
        <v>41760</v>
      </c>
      <c r="B247" s="110">
        <v>2265.0140000000001</v>
      </c>
      <c r="C247" s="59">
        <f t="shared" si="1"/>
        <v>2245.9776086005104</v>
      </c>
      <c r="D247" s="112">
        <v>0.98444319046174122</v>
      </c>
      <c r="F247" s="6"/>
    </row>
    <row r="248" spans="1:9">
      <c r="A248" s="108">
        <v>41791</v>
      </c>
      <c r="B248" s="110">
        <v>2289.652</v>
      </c>
      <c r="C248" s="59">
        <f t="shared" si="1"/>
        <v>2252.451468669432</v>
      </c>
      <c r="D248" s="112">
        <v>0.97667744647196697</v>
      </c>
      <c r="F248" s="6"/>
    </row>
    <row r="249" spans="1:9">
      <c r="A249" s="108">
        <v>41821</v>
      </c>
      <c r="B249" s="110">
        <v>2283.2849999999999</v>
      </c>
      <c r="C249" s="59">
        <f t="shared" si="1"/>
        <v>2236.1547042591596</v>
      </c>
      <c r="D249" s="112">
        <v>0.97226351693247226</v>
      </c>
      <c r="F249" s="6"/>
    </row>
    <row r="250" spans="1:9">
      <c r="A250" s="108">
        <v>41852</v>
      </c>
      <c r="B250" s="110">
        <v>2260.7980000000002</v>
      </c>
      <c r="C250" s="131">
        <f t="shared" si="1"/>
        <v>2237.2931432548858</v>
      </c>
      <c r="D250" s="112">
        <v>0.98243768052470215</v>
      </c>
      <c r="F250" s="6"/>
    </row>
    <row r="251" spans="1:9">
      <c r="A251" s="108">
        <v>41883</v>
      </c>
      <c r="B251" s="110">
        <v>2254.6390000000001</v>
      </c>
      <c r="C251" s="131">
        <f t="shared" si="1"/>
        <v>2279.4855586321564</v>
      </c>
      <c r="D251" s="112">
        <v>1.0038350080133256</v>
      </c>
      <c r="F251" s="6"/>
    </row>
    <row r="252" spans="1:9">
      <c r="A252" s="108">
        <v>41913</v>
      </c>
      <c r="B252" s="110">
        <v>2246.21</v>
      </c>
      <c r="C252" s="131">
        <f t="shared" si="1"/>
        <v>2257.0209366427366</v>
      </c>
      <c r="D252" s="112">
        <v>0.99760081944374601</v>
      </c>
      <c r="F252" s="6"/>
    </row>
    <row r="253" spans="1:9">
      <c r="A253" s="108">
        <v>41944</v>
      </c>
      <c r="B253" s="110">
        <v>2247.4369999999999</v>
      </c>
      <c r="C253" s="131">
        <f t="shared" si="1"/>
        <v>2269.7146810499758</v>
      </c>
      <c r="D253" s="112">
        <v>1.0027042720441</v>
      </c>
      <c r="F253" s="6"/>
    </row>
    <row r="254" spans="1:9">
      <c r="A254" s="108">
        <v>41974</v>
      </c>
      <c r="B254" s="110">
        <v>2259.2800000000002</v>
      </c>
      <c r="C254" s="131">
        <f t="shared" si="1"/>
        <v>2280.5447825604788</v>
      </c>
      <c r="D254" s="112">
        <v>1.00224176842201</v>
      </c>
      <c r="F254" s="6"/>
    </row>
    <row r="255" spans="1:9">
      <c r="A255" s="108">
        <v>42005</v>
      </c>
      <c r="B255" s="110">
        <v>2261.3979999999997</v>
      </c>
      <c r="C255" s="131">
        <f t="shared" si="1"/>
        <v>2273.099391583743</v>
      </c>
      <c r="D255" s="112">
        <v>0.99801069585439783</v>
      </c>
      <c r="F255" s="6"/>
      <c r="G255" s="110"/>
      <c r="H255" s="6"/>
      <c r="I255" s="59"/>
    </row>
    <row r="256" spans="1:9">
      <c r="A256" s="108">
        <v>42036</v>
      </c>
      <c r="B256" s="110">
        <v>2252.828</v>
      </c>
      <c r="C256" s="131">
        <f t="shared" si="1"/>
        <v>2272.9770950381849</v>
      </c>
      <c r="D256" s="112">
        <v>1.0017529500868176</v>
      </c>
      <c r="F256" s="6"/>
    </row>
    <row r="257" spans="1:6">
      <c r="A257" s="108">
        <v>42064</v>
      </c>
      <c r="B257" s="110">
        <v>2288.8500000000004</v>
      </c>
      <c r="C257" s="131">
        <f t="shared" si="1"/>
        <v>2286.0721617094327</v>
      </c>
      <c r="D257" s="112">
        <v>0.99170857055264983</v>
      </c>
      <c r="F257" s="6"/>
    </row>
    <row r="258" spans="1:6">
      <c r="A258" s="108">
        <v>42095</v>
      </c>
      <c r="B258" s="110">
        <v>2266.6089999999999</v>
      </c>
      <c r="C258" s="131">
        <f t="shared" si="1"/>
        <v>2282.2099512722366</v>
      </c>
      <c r="D258" s="112">
        <v>0.99973570707265202</v>
      </c>
      <c r="F258" s="6"/>
    </row>
    <row r="259" spans="1:6">
      <c r="A259" s="108">
        <v>42125</v>
      </c>
      <c r="B259" s="110">
        <v>2310.308</v>
      </c>
      <c r="C259" s="131">
        <f t="shared" si="1"/>
        <v>2290.5669784692841</v>
      </c>
      <c r="D259" s="112">
        <v>0.98444319046174122</v>
      </c>
      <c r="F259" s="6"/>
    </row>
    <row r="260" spans="1:6">
      <c r="A260" s="108">
        <v>42156</v>
      </c>
      <c r="B260" s="110">
        <v>2337.9920000000002</v>
      </c>
      <c r="C260" s="131">
        <f t="shared" si="1"/>
        <v>2299.6640564318868</v>
      </c>
      <c r="D260" s="112">
        <v>0.97667744647196697</v>
      </c>
      <c r="F260" s="6"/>
    </row>
    <row r="261" spans="1:6">
      <c r="A261" s="108">
        <v>42186</v>
      </c>
      <c r="B261" s="110">
        <v>2352.067</v>
      </c>
      <c r="C261" s="131">
        <f t="shared" si="1"/>
        <v>2303.028933480809</v>
      </c>
      <c r="D261" s="112">
        <v>0.97226351693247226</v>
      </c>
      <c r="F261" s="6"/>
    </row>
    <row r="262" spans="1:6">
      <c r="A262" s="108">
        <v>42217</v>
      </c>
      <c r="B262" s="110">
        <v>2333.2249999999999</v>
      </c>
      <c r="C262" s="131">
        <f t="shared" si="1"/>
        <v>2308.448157142248</v>
      </c>
      <c r="D262" s="112">
        <v>0.98243768052470215</v>
      </c>
      <c r="F262" s="6"/>
    </row>
    <row r="263" spans="1:6">
      <c r="A263" s="108">
        <v>42248</v>
      </c>
      <c r="B263" s="110">
        <v>2281.625</v>
      </c>
      <c r="C263" s="131">
        <f t="shared" si="1"/>
        <v>2306.5750501584039</v>
      </c>
      <c r="D263" s="112">
        <v>1.0038350080133256</v>
      </c>
      <c r="F263" s="6"/>
    </row>
    <row r="264" spans="1:6">
      <c r="A264" s="108">
        <v>42278</v>
      </c>
      <c r="B264" s="110">
        <v>2303.335</v>
      </c>
      <c r="C264" s="131">
        <f t="shared" si="1"/>
        <v>2314.0088834534604</v>
      </c>
      <c r="D264" s="112">
        <v>0.99760081944374601</v>
      </c>
    </row>
    <row r="265" spans="1:6">
      <c r="A265" s="108">
        <v>42309</v>
      </c>
      <c r="B265" s="110">
        <v>2302.8330000000001</v>
      </c>
      <c r="C265" s="131">
        <f t="shared" si="1"/>
        <v>2325.2604869041306</v>
      </c>
      <c r="D265" s="112">
        <v>1.0027042720441</v>
      </c>
    </row>
    <row r="266" spans="1:6">
      <c r="A266" s="108">
        <v>42339</v>
      </c>
      <c r="B266" s="110">
        <v>2314.8850000000002</v>
      </c>
      <c r="C266" s="131">
        <f t="shared" si="1"/>
        <v>2336.2744360935844</v>
      </c>
      <c r="D266" s="112">
        <v>1.00224176842201</v>
      </c>
    </row>
    <row r="267" spans="1:6">
      <c r="A267" s="108">
        <v>42370</v>
      </c>
      <c r="B267" s="110">
        <v>2324.8789999999999</v>
      </c>
      <c r="C267" s="131">
        <f t="shared" si="1"/>
        <v>2336.4541085672763</v>
      </c>
      <c r="D267" s="112">
        <v>0.99801069585439783</v>
      </c>
    </row>
    <row r="268" spans="1:6">
      <c r="A268" s="108">
        <v>42401</v>
      </c>
      <c r="B268" s="110">
        <v>2328.5529999999999</v>
      </c>
      <c r="C268" s="131">
        <f t="shared" si="1"/>
        <v>2348.8348371835091</v>
      </c>
      <c r="D268" s="112">
        <v>1.0017529500868176</v>
      </c>
    </row>
    <row r="269" spans="1:6">
      <c r="A269" s="108">
        <v>42430</v>
      </c>
      <c r="B269" s="110">
        <v>2355.7329999999997</v>
      </c>
      <c r="C269" s="131">
        <f t="shared" si="1"/>
        <v>2352.4006060337051</v>
      </c>
      <c r="D269" s="112">
        <v>0.99170857055264983</v>
      </c>
    </row>
    <row r="270" spans="1:6">
      <c r="A270" s="108">
        <v>42461</v>
      </c>
      <c r="B270" s="110">
        <v>2351.759</v>
      </c>
      <c r="C270" s="131">
        <f t="shared" si="1"/>
        <v>2367.337446729473</v>
      </c>
      <c r="D270" s="112">
        <v>0.99973570707265202</v>
      </c>
    </row>
    <row r="271" spans="1:6">
      <c r="A271" s="108">
        <v>42491</v>
      </c>
      <c r="B271" s="110">
        <v>2378.125</v>
      </c>
      <c r="C271" s="131">
        <f t="shared" si="1"/>
        <v>2357.328962316828</v>
      </c>
      <c r="D271" s="112">
        <v>0.98444319046174122</v>
      </c>
    </row>
    <row r="272" spans="1:6">
      <c r="A272" s="108">
        <v>42522</v>
      </c>
      <c r="B272" s="110">
        <v>2407.7669999999998</v>
      </c>
      <c r="C272" s="131">
        <f t="shared" si="1"/>
        <v>2367.8117252594679</v>
      </c>
      <c r="D272" s="112">
        <v>0.97667744647196697</v>
      </c>
    </row>
    <row r="273" spans="1:4">
      <c r="A273" s="108">
        <v>42552</v>
      </c>
      <c r="B273" s="110">
        <v>2432.6979999999999</v>
      </c>
      <c r="C273" s="131">
        <f t="shared" si="1"/>
        <v>2381.4235131145911</v>
      </c>
      <c r="D273" s="112">
        <v>0.97226351693247226</v>
      </c>
    </row>
    <row r="274" spans="1:4">
      <c r="A274" s="108">
        <v>42583</v>
      </c>
      <c r="B274" s="110">
        <v>2404.5070000000001</v>
      </c>
      <c r="C274" s="131">
        <f t="shared" si="1"/>
        <v>2378.4782798854098</v>
      </c>
      <c r="D274" s="112">
        <v>0.98243768052470215</v>
      </c>
    </row>
    <row r="275" spans="1:4">
      <c r="A275" s="108">
        <v>42614</v>
      </c>
      <c r="B275" s="110">
        <v>2397.7419999999997</v>
      </c>
      <c r="C275" s="131">
        <f t="shared" si="1"/>
        <v>2423.137359783887</v>
      </c>
      <c r="D275" s="112">
        <v>1.0038350080133256</v>
      </c>
    </row>
    <row r="276" spans="1:4">
      <c r="A276" s="108">
        <v>42644</v>
      </c>
      <c r="B276" s="110">
        <v>2343.482</v>
      </c>
      <c r="C276" s="131">
        <f t="shared" si="1"/>
        <v>2354.0595635516684</v>
      </c>
      <c r="D276" s="112">
        <v>0.99760081944374601</v>
      </c>
    </row>
    <row r="277" spans="1:4">
      <c r="A277" s="108">
        <v>42675</v>
      </c>
      <c r="B277" s="110">
        <v>2382.654</v>
      </c>
      <c r="C277" s="131">
        <f t="shared" si="1"/>
        <v>2405.2973446029628</v>
      </c>
      <c r="D277" s="112">
        <v>1.0027042720441</v>
      </c>
    </row>
    <row r="278" spans="1:4">
      <c r="A278" s="108">
        <v>42705</v>
      </c>
      <c r="B278" s="110">
        <v>2378.5029999999997</v>
      </c>
      <c r="C278" s="131">
        <f t="shared" si="1"/>
        <v>2400.0350529170555</v>
      </c>
      <c r="D278" s="112">
        <v>1.00224176842201</v>
      </c>
    </row>
    <row r="279" spans="1:4">
      <c r="A279" s="108">
        <v>42736</v>
      </c>
      <c r="B279" s="110">
        <v>2401.0479999999998</v>
      </c>
      <c r="C279" s="131">
        <f t="shared" si="1"/>
        <v>2412.4715852598097</v>
      </c>
      <c r="D279" s="112">
        <v>0.99801069585439783</v>
      </c>
    </row>
    <row r="280" spans="1:4">
      <c r="A280" s="108">
        <v>42767</v>
      </c>
      <c r="B280" s="110">
        <v>2391.1480000000001</v>
      </c>
      <c r="C280" s="131">
        <f t="shared" si="1"/>
        <v>2411.5395630941939</v>
      </c>
      <c r="D280" s="112">
        <v>1.0017529500868176</v>
      </c>
    </row>
    <row r="281" spans="1:4">
      <c r="A281" s="108">
        <v>42795</v>
      </c>
      <c r="B281" s="110">
        <v>2413.5410000000002</v>
      </c>
      <c r="C281" s="131">
        <f t="shared" si="1"/>
        <v>2409.729295080213</v>
      </c>
      <c r="D281" s="112">
        <v>0.99170857055264983</v>
      </c>
    </row>
    <row r="282" spans="1:4">
      <c r="A282" s="108">
        <v>42826</v>
      </c>
      <c r="B282" s="110">
        <v>2392.9349999999999</v>
      </c>
      <c r="C282" s="131">
        <f t="shared" si="1"/>
        <v>2408.5025642038963</v>
      </c>
      <c r="D282" s="112">
        <v>0.99973570707265202</v>
      </c>
    </row>
    <row r="283" spans="1:4">
      <c r="A283" s="108">
        <v>42856</v>
      </c>
      <c r="B283" s="110">
        <v>2432.2060000000001</v>
      </c>
      <c r="C283" s="131">
        <f t="shared" si="1"/>
        <v>2410.5686345001895</v>
      </c>
      <c r="D283" s="112">
        <v>0.98444319046174122</v>
      </c>
    </row>
    <row r="284" spans="1:4">
      <c r="A284" s="108">
        <v>42887</v>
      </c>
      <c r="B284" s="110">
        <v>2453.8420000000001</v>
      </c>
      <c r="C284" s="131">
        <f t="shared" si="1"/>
        <v>2412.8121386056641</v>
      </c>
      <c r="D284" s="112">
        <v>0.97667744647196697</v>
      </c>
    </row>
    <row r="285" spans="1:4">
      <c r="A285" s="108">
        <v>42917</v>
      </c>
      <c r="B285" s="110">
        <v>2476.8609999999999</v>
      </c>
      <c r="C285" s="131">
        <f t="shared" si="1"/>
        <v>2424.36158681288</v>
      </c>
      <c r="D285" s="112">
        <v>0.97226351693247226</v>
      </c>
    </row>
    <row r="286" spans="1:4">
      <c r="A286" s="108">
        <v>42948</v>
      </c>
      <c r="B286" s="110">
        <v>2444.8890000000001</v>
      </c>
      <c r="C286" s="131">
        <f t="shared" si="1"/>
        <v>2418.1510783003587</v>
      </c>
      <c r="D286" s="112">
        <v>0.98243768052470215</v>
      </c>
    </row>
    <row r="287" spans="1:4">
      <c r="A287" s="108">
        <v>42979</v>
      </c>
      <c r="B287" s="110">
        <v>2413.578</v>
      </c>
      <c r="C287" s="131">
        <f t="shared" si="1"/>
        <v>2439.0340909707861</v>
      </c>
      <c r="D287" s="112">
        <v>1.0038350080133256</v>
      </c>
    </row>
    <row r="288" spans="1:4">
      <c r="A288" s="108">
        <v>43009</v>
      </c>
      <c r="B288" s="110">
        <v>2421.1960000000004</v>
      </c>
      <c r="C288" s="131">
        <f t="shared" si="1"/>
        <v>2431.5871136339201</v>
      </c>
      <c r="D288" s="112">
        <v>0.99760081944374601</v>
      </c>
    </row>
    <row r="289" spans="1:4">
      <c r="A289" s="108">
        <v>43040</v>
      </c>
      <c r="B289" s="110">
        <v>2419.8430000000003</v>
      </c>
      <c r="C289" s="131">
        <f t="shared" si="1"/>
        <v>2442.586913776011</v>
      </c>
      <c r="D289" s="112">
        <v>1.0027042720441</v>
      </c>
    </row>
    <row r="290" spans="1:4">
      <c r="A290" s="108">
        <v>43070</v>
      </c>
      <c r="B290" s="110">
        <v>2416.8329999999996</v>
      </c>
      <c r="C290" s="131">
        <f t="shared" si="1"/>
        <v>2438.450979900671</v>
      </c>
      <c r="D290" s="112">
        <v>1.00224176842201</v>
      </c>
    </row>
    <row r="291" spans="1:4">
      <c r="A291" s="108">
        <v>43101</v>
      </c>
      <c r="B291" s="110">
        <v>2444.6819999999998</v>
      </c>
      <c r="C291" s="131">
        <f t="shared" si="1"/>
        <v>2456.0187839627206</v>
      </c>
      <c r="D291" s="112">
        <v>0.99801069585439783</v>
      </c>
    </row>
    <row r="292" spans="1:4">
      <c r="A292" s="108">
        <v>43132</v>
      </c>
      <c r="B292" s="110">
        <v>2442.136</v>
      </c>
      <c r="C292" s="131">
        <f t="shared" si="1"/>
        <v>2462.6169425132202</v>
      </c>
      <c r="D292" s="112">
        <v>1.0017529500868176</v>
      </c>
    </row>
    <row r="293" spans="1:4">
      <c r="A293" s="108">
        <v>43160</v>
      </c>
      <c r="B293" s="110">
        <v>2467.3220000000001</v>
      </c>
      <c r="C293" s="131">
        <f t="shared" si="1"/>
        <v>2463.0643737131049</v>
      </c>
      <c r="D293" s="112">
        <v>0.99170857055264983</v>
      </c>
    </row>
    <row r="294" spans="1:4">
      <c r="A294" s="108">
        <v>43191</v>
      </c>
      <c r="B294" s="110">
        <v>2444.0039999999999</v>
      </c>
      <c r="C294" s="131">
        <f t="shared" si="1"/>
        <v>2459.5580670283894</v>
      </c>
      <c r="D294" s="112">
        <v>0.99973570707265202</v>
      </c>
    </row>
    <row r="295" spans="1:4">
      <c r="A295" s="108">
        <v>43221</v>
      </c>
      <c r="B295" s="110">
        <v>2486.1959999999999</v>
      </c>
      <c r="C295" s="131">
        <f t="shared" si="1"/>
        <v>2463.7187223532187</v>
      </c>
      <c r="D295" s="112">
        <v>0.98444319046174122</v>
      </c>
    </row>
    <row r="296" spans="1:4">
      <c r="A296" s="108">
        <v>43252</v>
      </c>
      <c r="B296" s="110">
        <v>2496.2979999999998</v>
      </c>
      <c r="C296" s="131">
        <f t="shared" si="1"/>
        <v>2454.277956273078</v>
      </c>
      <c r="D296" s="112">
        <v>0.97667744647196697</v>
      </c>
    </row>
    <row r="297" spans="1:4">
      <c r="A297" s="108">
        <v>43282</v>
      </c>
      <c r="B297" s="110">
        <v>2519.6419999999998</v>
      </c>
      <c r="C297" s="131">
        <f t="shared" si="1"/>
        <v>2465.9559923307679</v>
      </c>
      <c r="D297" s="112">
        <v>0.97226351693247226</v>
      </c>
    </row>
    <row r="298" spans="1:4">
      <c r="A298" s="108">
        <v>43313</v>
      </c>
      <c r="B298" s="110">
        <v>2493.5209999999997</v>
      </c>
      <c r="C298" s="131">
        <f t="shared" si="1"/>
        <v>2465.9289875796353</v>
      </c>
      <c r="D298" s="112">
        <v>0.98243768052470215</v>
      </c>
    </row>
    <row r="299" spans="1:4">
      <c r="A299" s="108">
        <v>43344</v>
      </c>
      <c r="B299" s="110">
        <v>2423.335</v>
      </c>
      <c r="C299" s="131">
        <f t="shared" si="1"/>
        <v>2448.828509143972</v>
      </c>
      <c r="D299" s="112">
        <v>1.0038350080133256</v>
      </c>
    </row>
    <row r="300" spans="1:4">
      <c r="A300" s="108">
        <v>43374</v>
      </c>
      <c r="B300" s="110">
        <v>2477.4059999999999</v>
      </c>
      <c r="C300" s="131">
        <f t="shared" si="1"/>
        <v>2487.6622556948528</v>
      </c>
      <c r="D300" s="112">
        <v>0.99760081944374601</v>
      </c>
    </row>
    <row r="301" spans="1:4">
      <c r="A301" s="108">
        <v>43405</v>
      </c>
      <c r="B301" s="110">
        <v>2465.759</v>
      </c>
      <c r="C301" s="131">
        <f t="shared" si="1"/>
        <v>2488.6270831311876</v>
      </c>
      <c r="D301" s="112">
        <v>1.0027042720441</v>
      </c>
    </row>
    <row r="302" spans="1:4">
      <c r="A302" s="108">
        <v>43435</v>
      </c>
      <c r="B302" s="110">
        <v>2465.3629999999998</v>
      </c>
      <c r="C302" s="131">
        <f t="shared" si="1"/>
        <v>2487.0897729221915</v>
      </c>
      <c r="D302" s="112">
        <v>1.00224176842201</v>
      </c>
    </row>
    <row r="303" spans="1:4">
      <c r="A303" s="108">
        <v>43466</v>
      </c>
      <c r="B303" s="110">
        <v>2493.0830000000001</v>
      </c>
      <c r="C303" s="131">
        <f t="shared" si="1"/>
        <v>2504.3234996527694</v>
      </c>
      <c r="D303" s="112">
        <v>0.99801069585439783</v>
      </c>
    </row>
    <row r="304" spans="1:4">
      <c r="A304" s="108">
        <v>43497</v>
      </c>
      <c r="B304" s="110">
        <v>2478.009</v>
      </c>
      <c r="C304" s="131">
        <f t="shared" si="1"/>
        <v>2498.5528260916849</v>
      </c>
      <c r="D304" s="112">
        <v>1.0017529500868176</v>
      </c>
    </row>
    <row r="305" spans="1:4">
      <c r="A305" s="108">
        <v>43525</v>
      </c>
      <c r="B305" s="110">
        <v>2493.5589999999997</v>
      </c>
      <c r="C305" s="131">
        <f t="shared" si="1"/>
        <v>2489.0838314786947</v>
      </c>
      <c r="D305" s="112">
        <v>0.99170857055264983</v>
      </c>
    </row>
    <row r="306" spans="1:4">
      <c r="A306" s="108">
        <v>43556</v>
      </c>
      <c r="B306" s="110">
        <v>2498.4519999999998</v>
      </c>
      <c r="C306" s="131">
        <f t="shared" si="1"/>
        <v>2513.9916768070811</v>
      </c>
      <c r="D306" s="112">
        <v>0.99973570707265202</v>
      </c>
    </row>
    <row r="307" spans="1:4">
      <c r="A307" s="108">
        <v>43586</v>
      </c>
      <c r="B307" s="110">
        <v>2520.8980000000001</v>
      </c>
      <c r="C307" s="131">
        <f t="shared" si="1"/>
        <v>2497.8808699486226</v>
      </c>
      <c r="D307" s="112">
        <v>0.98444319046174122</v>
      </c>
    </row>
    <row r="308" spans="1:4">
      <c r="A308" s="108">
        <v>43617</v>
      </c>
      <c r="B308" s="110">
        <v>2545.7160000000003</v>
      </c>
      <c r="C308" s="131">
        <f t="shared" si="1"/>
        <v>2502.5434023228299</v>
      </c>
      <c r="D308" s="112">
        <v>0.97667744647196697</v>
      </c>
    </row>
    <row r="309" spans="1:4">
      <c r="A309" s="108">
        <v>43647</v>
      </c>
      <c r="B309" s="110">
        <v>2576.8009999999999</v>
      </c>
      <c r="C309" s="131">
        <f t="shared" si="1"/>
        <v>2521.5296026951114</v>
      </c>
      <c r="D309" s="112">
        <v>0.97226351693247226</v>
      </c>
    </row>
    <row r="310" spans="1:4">
      <c r="A310" s="108">
        <v>43678</v>
      </c>
      <c r="B310" s="110">
        <v>2535.9459999999999</v>
      </c>
      <c r="C310" s="131">
        <f t="shared" si="1"/>
        <v>2507.6089061758962</v>
      </c>
      <c r="D310" s="112">
        <v>0.98243768052470215</v>
      </c>
    </row>
    <row r="311" spans="1:4">
      <c r="A311" s="108">
        <v>43709</v>
      </c>
      <c r="B311" s="110">
        <v>2534.4670000000001</v>
      </c>
      <c r="C311" s="131">
        <f t="shared" si="1"/>
        <v>2560.3867012545093</v>
      </c>
      <c r="D311" s="112">
        <v>1.0038350080133256</v>
      </c>
    </row>
    <row r="312" spans="1:4">
      <c r="A312" s="108">
        <v>43739</v>
      </c>
      <c r="B312" s="110">
        <v>2495.9940000000001</v>
      </c>
      <c r="C312" s="131">
        <f t="shared" si="1"/>
        <v>2506.2056597266733</v>
      </c>
      <c r="D312" s="112">
        <v>0.99760081944374601</v>
      </c>
    </row>
    <row r="313" spans="1:4">
      <c r="A313" s="108">
        <v>43770</v>
      </c>
      <c r="B313" s="110">
        <v>2508.1239999999998</v>
      </c>
      <c r="C313" s="131">
        <f t="shared" si="1"/>
        <v>2531.1066496163357</v>
      </c>
      <c r="D313" s="112">
        <v>1.0027042720441</v>
      </c>
    </row>
    <row r="314" spans="1:4">
      <c r="A314" s="108">
        <v>43800</v>
      </c>
      <c r="B314" s="110">
        <v>2523.5969999999998</v>
      </c>
      <c r="C314" s="131">
        <f t="shared" si="1"/>
        <v>2545.4543200644785</v>
      </c>
      <c r="D314" s="112">
        <v>1.00224176842201</v>
      </c>
    </row>
    <row r="315" spans="1:4">
      <c r="A315" s="108">
        <v>43831</v>
      </c>
      <c r="B315" s="110">
        <v>2524.4749999999999</v>
      </c>
      <c r="C315" s="131">
        <f t="shared" si="1"/>
        <v>2535.6530514170308</v>
      </c>
      <c r="D315" s="112">
        <v>0.99801069585439783</v>
      </c>
    </row>
    <row r="316" spans="1:4">
      <c r="A316" s="108">
        <v>43862</v>
      </c>
      <c r="B316" s="110">
        <v>2520.8490000000002</v>
      </c>
      <c r="C316" s="131">
        <f t="shared" si="1"/>
        <v>2541.4679224734041</v>
      </c>
      <c r="D316" s="112">
        <v>1.0017529500868176</v>
      </c>
    </row>
    <row r="317" spans="1:4">
      <c r="A317" s="108">
        <v>43891</v>
      </c>
      <c r="B317" s="110">
        <v>2456.4869999999996</v>
      </c>
      <c r="C317" s="131">
        <f t="shared" si="1"/>
        <v>2452.3192113511664</v>
      </c>
      <c r="D317" s="112">
        <v>0.99170857055264983</v>
      </c>
    </row>
    <row r="318" spans="1:4">
      <c r="A318" s="108">
        <v>43922</v>
      </c>
      <c r="B318" s="110">
        <v>1733.829</v>
      </c>
      <c r="C318" s="131">
        <f t="shared" si="1"/>
        <v>1749.5707612580693</v>
      </c>
      <c r="D318" s="112">
        <v>0.99973570707265202</v>
      </c>
    </row>
    <row r="319" spans="1:4">
      <c r="A319" s="108">
        <v>43952</v>
      </c>
      <c r="B319" s="110">
        <v>2034.421</v>
      </c>
      <c r="C319" s="131">
        <f t="shared" si="1"/>
        <v>2018.971899982366</v>
      </c>
      <c r="D319" s="112">
        <v>0.98444319046174122</v>
      </c>
    </row>
    <row r="320" spans="1:4">
      <c r="A320" s="108">
        <v>43983</v>
      </c>
      <c r="B320" s="110">
        <v>2294.375</v>
      </c>
      <c r="C320" s="131">
        <f t="shared" si="1"/>
        <v>2257.0643162491192</v>
      </c>
      <c r="D320" s="112">
        <v>0.97667744647196697</v>
      </c>
    </row>
    <row r="321" spans="1:4">
      <c r="A321" s="108">
        <v>44013</v>
      </c>
      <c r="B321" s="110">
        <v>2307.62</v>
      </c>
      <c r="C321" s="131">
        <f t="shared" ref="C321:C367" si="2">B321*D321 + 16.2</f>
        <v>2259.8147369437115</v>
      </c>
      <c r="D321" s="112">
        <v>0.97226351693247226</v>
      </c>
    </row>
    <row r="322" spans="1:4">
      <c r="A322" s="108">
        <v>44044</v>
      </c>
      <c r="B322" s="110">
        <v>2298.1669999999999</v>
      </c>
      <c r="C322" s="131">
        <f t="shared" si="2"/>
        <v>2274.0058569384128</v>
      </c>
      <c r="D322" s="112">
        <v>0.98243768052470215</v>
      </c>
    </row>
    <row r="323" spans="1:4">
      <c r="A323" s="108">
        <v>44075</v>
      </c>
      <c r="B323" s="110">
        <v>2270.9320000000002</v>
      </c>
      <c r="C323" s="131">
        <f t="shared" si="2"/>
        <v>2295.8410424177177</v>
      </c>
      <c r="D323" s="112">
        <v>1.0038350080133256</v>
      </c>
    </row>
    <row r="324" spans="1:4">
      <c r="A324" s="108">
        <v>44105</v>
      </c>
      <c r="B324" s="110">
        <v>2035.99</v>
      </c>
      <c r="C324" s="131">
        <f t="shared" si="2"/>
        <v>2047.3052923792725</v>
      </c>
      <c r="D324" s="112">
        <v>0.99760081944374601</v>
      </c>
    </row>
    <row r="325" spans="1:4">
      <c r="A325" s="108">
        <v>44136</v>
      </c>
      <c r="B325" s="110">
        <v>2136.7040000000002</v>
      </c>
      <c r="C325" s="131">
        <f t="shared" si="2"/>
        <v>2158.6822288937165</v>
      </c>
      <c r="D325" s="112">
        <v>1.0027042720441</v>
      </c>
    </row>
    <row r="326" spans="1:4">
      <c r="A326" s="108">
        <v>44166</v>
      </c>
      <c r="B326" s="110">
        <v>2194.5889999999999</v>
      </c>
      <c r="C326" s="131">
        <f t="shared" si="2"/>
        <v>2215.70876031949</v>
      </c>
      <c r="D326" s="112">
        <v>1.00224176842201</v>
      </c>
    </row>
    <row r="327" spans="1:4">
      <c r="A327" s="108">
        <v>44197</v>
      </c>
      <c r="B327" s="110">
        <v>2078.8960000000002</v>
      </c>
      <c r="C327" s="131">
        <f t="shared" si="2"/>
        <v>2090.9604435689243</v>
      </c>
      <c r="D327" s="112">
        <v>0.99801069585439783</v>
      </c>
    </row>
    <row r="328" spans="1:4">
      <c r="A328" s="108">
        <v>44228</v>
      </c>
      <c r="B328" s="110">
        <v>2176.4609999999998</v>
      </c>
      <c r="C328" s="131">
        <f t="shared" si="2"/>
        <v>2196.4762274989048</v>
      </c>
      <c r="D328" s="112">
        <v>1.0017529500868176</v>
      </c>
    </row>
    <row r="329" spans="1:4">
      <c r="A329" s="108">
        <v>44256</v>
      </c>
      <c r="B329" s="110">
        <v>2300.3219999999997</v>
      </c>
      <c r="C329" s="131">
        <f t="shared" si="2"/>
        <v>2297.4490424308119</v>
      </c>
      <c r="D329" s="112">
        <v>0.99170857055264983</v>
      </c>
    </row>
    <row r="330" spans="1:4">
      <c r="A330" s="108">
        <v>44287</v>
      </c>
      <c r="B330" s="110">
        <v>2330.64</v>
      </c>
      <c r="C330" s="131">
        <f t="shared" si="2"/>
        <v>2346.2240283318056</v>
      </c>
      <c r="D330" s="112">
        <v>0.99973570707265202</v>
      </c>
    </row>
    <row r="331" spans="1:4">
      <c r="A331" s="108">
        <v>44317</v>
      </c>
      <c r="B331" s="110">
        <v>2368.192</v>
      </c>
      <c r="C331" s="131">
        <f t="shared" si="2"/>
        <v>2347.5504881059719</v>
      </c>
      <c r="D331" s="112">
        <v>0.98444319046174122</v>
      </c>
    </row>
    <row r="332" spans="1:4">
      <c r="A332" s="108">
        <v>44348</v>
      </c>
      <c r="B332" s="110">
        <v>2441.7180000000003</v>
      </c>
      <c r="C332" s="131">
        <f t="shared" si="2"/>
        <v>2400.9709012446383</v>
      </c>
      <c r="D332" s="112">
        <v>0.97667744647196697</v>
      </c>
    </row>
    <row r="333" spans="1:4">
      <c r="A333" s="108">
        <v>44378</v>
      </c>
      <c r="B333" s="110">
        <v>2512.5070000000001</v>
      </c>
      <c r="C333" s="131">
        <f t="shared" si="2"/>
        <v>2459.0188921374552</v>
      </c>
      <c r="D333" s="112">
        <v>0.97226351693247226</v>
      </c>
    </row>
    <row r="334" spans="1:4">
      <c r="A334" s="108">
        <v>44409</v>
      </c>
      <c r="B334" s="110">
        <v>2513.6130000000003</v>
      </c>
      <c r="C334" s="131">
        <f t="shared" si="2"/>
        <v>2485.6681254567384</v>
      </c>
      <c r="D334" s="112">
        <v>0.98243768052470215</v>
      </c>
    </row>
    <row r="335" spans="1:4">
      <c r="A335" s="108">
        <v>44440</v>
      </c>
      <c r="B335" s="110">
        <v>2450.1970000000001</v>
      </c>
      <c r="C335" s="131">
        <f t="shared" si="2"/>
        <v>2475.7935251292261</v>
      </c>
      <c r="D335" s="112">
        <v>1.0038350080133256</v>
      </c>
    </row>
    <row r="336" spans="1:4">
      <c r="A336" s="108">
        <v>44470</v>
      </c>
      <c r="B336" s="110">
        <v>2521.6210000000001</v>
      </c>
      <c r="C336" s="131">
        <f t="shared" si="2"/>
        <v>2531.771175926558</v>
      </c>
      <c r="D336" s="112">
        <v>0.99760081944374601</v>
      </c>
    </row>
    <row r="337" spans="1:4">
      <c r="A337" s="108">
        <v>44501</v>
      </c>
      <c r="B337" s="110">
        <v>2539.3000000000002</v>
      </c>
      <c r="C337" s="131">
        <f t="shared" si="2"/>
        <v>2562.366958001583</v>
      </c>
      <c r="D337" s="112">
        <v>1.0027042720441</v>
      </c>
    </row>
    <row r="338" spans="1:4">
      <c r="A338" s="108">
        <v>44531</v>
      </c>
      <c r="B338" s="110">
        <v>2552.9280000000003</v>
      </c>
      <c r="C338" s="131">
        <f t="shared" si="2"/>
        <v>2574.851073374065</v>
      </c>
      <c r="D338" s="112">
        <v>1.00224176842201</v>
      </c>
    </row>
    <row r="339" spans="1:4">
      <c r="A339" s="108">
        <v>44562</v>
      </c>
      <c r="B339" s="110">
        <v>2560.8910000000001</v>
      </c>
      <c r="C339" s="131">
        <f t="shared" si="2"/>
        <v>2571.9966089172644</v>
      </c>
      <c r="D339" s="112">
        <v>0.99801069585439783</v>
      </c>
    </row>
    <row r="340" spans="1:4">
      <c r="A340" s="108">
        <v>44593</v>
      </c>
      <c r="B340" s="110">
        <v>2564.7719999999999</v>
      </c>
      <c r="C340" s="131">
        <f t="shared" si="2"/>
        <v>2585.4679173000673</v>
      </c>
      <c r="D340" s="112">
        <v>1.0017529500868176</v>
      </c>
    </row>
    <row r="341" spans="1:4">
      <c r="A341" s="108">
        <v>44621</v>
      </c>
      <c r="B341" s="110">
        <v>2597.0860000000002</v>
      </c>
      <c r="C341" s="131">
        <f t="shared" si="2"/>
        <v>2591.7524446622992</v>
      </c>
      <c r="D341" s="112">
        <v>0.99170857055264983</v>
      </c>
    </row>
    <row r="342" spans="1:4">
      <c r="A342" s="108">
        <v>44652</v>
      </c>
      <c r="B342" s="110">
        <v>2584.3919999999998</v>
      </c>
      <c r="C342" s="131">
        <f t="shared" si="2"/>
        <v>2599.9089634729048</v>
      </c>
      <c r="D342" s="112">
        <v>0.99973570707265202</v>
      </c>
    </row>
    <row r="343" spans="1:4">
      <c r="A343" s="108">
        <v>44682</v>
      </c>
      <c r="B343" s="110">
        <v>2625.5740000000001</v>
      </c>
      <c r="C343" s="131">
        <f t="shared" si="2"/>
        <v>2600.9284453533955</v>
      </c>
      <c r="D343" s="112">
        <v>0.98444319046174122</v>
      </c>
    </row>
    <row r="344" spans="1:4">
      <c r="A344" s="108">
        <v>44713</v>
      </c>
      <c r="B344" s="110">
        <v>2643.7289999999998</v>
      </c>
      <c r="C344" s="131">
        <f t="shared" si="2"/>
        <v>2598.2704888838866</v>
      </c>
      <c r="D344" s="112">
        <v>0.97667744647196697</v>
      </c>
    </row>
    <row r="345" spans="1:4">
      <c r="A345" s="108">
        <v>44743</v>
      </c>
      <c r="B345" s="110">
        <v>2661.511</v>
      </c>
      <c r="C345" s="131">
        <f t="shared" si="2"/>
        <v>2603.8900452144608</v>
      </c>
      <c r="D345" s="112">
        <v>0.97226351693247226</v>
      </c>
    </row>
    <row r="346" spans="1:4">
      <c r="A346" s="108">
        <v>44774</v>
      </c>
      <c r="B346" s="110">
        <v>2638.623</v>
      </c>
      <c r="C346" s="131">
        <f t="shared" si="2"/>
        <v>2608.4826598991312</v>
      </c>
      <c r="D346" s="112">
        <v>0.98243768052470215</v>
      </c>
    </row>
    <row r="347" spans="1:4">
      <c r="A347" s="108">
        <v>44805</v>
      </c>
      <c r="B347" s="110">
        <v>2606.444</v>
      </c>
      <c r="C347" s="131">
        <f t="shared" si="2"/>
        <v>2632.6397336262844</v>
      </c>
      <c r="D347" s="112">
        <v>1.0038350080133256</v>
      </c>
    </row>
    <row r="348" spans="1:4">
      <c r="A348" s="108">
        <v>44835</v>
      </c>
      <c r="B348" s="110">
        <v>2591.8090000000002</v>
      </c>
      <c r="C348" s="131">
        <f t="shared" si="2"/>
        <v>2601.790782241676</v>
      </c>
      <c r="D348" s="112">
        <v>0.99760081944374601</v>
      </c>
    </row>
    <row r="349" spans="1:4">
      <c r="A349" s="108">
        <v>44866</v>
      </c>
      <c r="B349" s="110">
        <v>2607.9340000000002</v>
      </c>
      <c r="C349" s="131">
        <f t="shared" si="2"/>
        <v>2631.1865630090579</v>
      </c>
      <c r="D349" s="112">
        <v>1.0027042720441</v>
      </c>
    </row>
    <row r="350" spans="1:4">
      <c r="A350" s="108">
        <v>44896</v>
      </c>
      <c r="B350" s="110">
        <v>2603.9939999999997</v>
      </c>
      <c r="C350" s="131">
        <f t="shared" si="2"/>
        <v>2626.0315515203029</v>
      </c>
      <c r="D350" s="112">
        <v>1.00224176842201</v>
      </c>
    </row>
    <row r="351" spans="1:4">
      <c r="A351" s="108">
        <v>44927</v>
      </c>
      <c r="B351" s="110">
        <v>2685.87</v>
      </c>
      <c r="C351" s="131">
        <f t="shared" si="2"/>
        <v>2696.7269876744513</v>
      </c>
      <c r="D351" s="112">
        <v>0.99801069585439783</v>
      </c>
    </row>
    <row r="352" spans="1:4">
      <c r="A352" s="108">
        <v>44958</v>
      </c>
      <c r="B352" s="110">
        <v>2672.7780000000002</v>
      </c>
      <c r="C352" s="131">
        <f t="shared" si="2"/>
        <v>2693.6632464271443</v>
      </c>
      <c r="D352" s="112">
        <v>1.0017529500868176</v>
      </c>
    </row>
    <row r="353" spans="1:4">
      <c r="A353" s="108">
        <v>44986</v>
      </c>
      <c r="B353" s="110">
        <v>2705.4740000000002</v>
      </c>
      <c r="C353" s="131">
        <f t="shared" si="2"/>
        <v>2699.2417532073596</v>
      </c>
      <c r="D353" s="112">
        <v>0.99170857055264983</v>
      </c>
    </row>
    <row r="354" spans="1:4">
      <c r="A354" s="108">
        <v>45017</v>
      </c>
      <c r="B354" s="110">
        <v>2668.9929999999999</v>
      </c>
      <c r="C354" s="131">
        <f t="shared" si="2"/>
        <v>2684.4876040269587</v>
      </c>
      <c r="D354" s="112">
        <v>0.99973570707265202</v>
      </c>
    </row>
    <row r="355" spans="1:4">
      <c r="A355" s="108">
        <v>45047</v>
      </c>
      <c r="B355" s="110">
        <v>2721.3449999999998</v>
      </c>
      <c r="C355" s="131">
        <f t="shared" si="2"/>
        <v>2695.2095541471067</v>
      </c>
      <c r="D355" s="112">
        <v>0.98444319046174122</v>
      </c>
    </row>
    <row r="356" spans="1:4">
      <c r="A356" s="108">
        <v>45078</v>
      </c>
      <c r="B356" s="110">
        <v>2740.1109999999999</v>
      </c>
      <c r="C356" s="131">
        <f t="shared" si="2"/>
        <v>2692.4046145297475</v>
      </c>
      <c r="D356" s="112">
        <v>0.97667744647196697</v>
      </c>
    </row>
    <row r="357" spans="1:4">
      <c r="A357" s="108">
        <v>45108</v>
      </c>
      <c r="B357" s="110">
        <v>2743.2930000000001</v>
      </c>
      <c r="C357" s="131">
        <f t="shared" si="2"/>
        <v>2683.4037001562324</v>
      </c>
      <c r="D357" s="112">
        <v>0.97226351693247226</v>
      </c>
    </row>
    <row r="358" spans="1:4">
      <c r="A358" s="108">
        <v>45139</v>
      </c>
      <c r="B358" s="110">
        <v>2736.5479999999998</v>
      </c>
      <c r="C358" s="131">
        <f t="shared" si="2"/>
        <v>2704.687869764512</v>
      </c>
      <c r="D358" s="112">
        <v>0.98243768052470215</v>
      </c>
    </row>
    <row r="359" spans="1:4">
      <c r="A359" s="108">
        <v>45170</v>
      </c>
      <c r="B359" s="110">
        <v>2690.9179999999997</v>
      </c>
      <c r="C359" s="131">
        <f t="shared" si="2"/>
        <v>2717.4376920932013</v>
      </c>
      <c r="D359" s="112">
        <v>1.0038350080133256</v>
      </c>
    </row>
    <row r="360" spans="1:4">
      <c r="A360" s="108">
        <v>45200</v>
      </c>
      <c r="B360" s="110">
        <v>2618.6579999999999</v>
      </c>
      <c r="C360" s="131">
        <f t="shared" si="2"/>
        <v>2628.5753666429209</v>
      </c>
      <c r="D360" s="112">
        <v>0.99760081944374601</v>
      </c>
    </row>
    <row r="361" spans="1:4">
      <c r="A361" s="108">
        <v>45231</v>
      </c>
      <c r="B361" s="110">
        <v>2512.9369999999999</v>
      </c>
      <c r="C361" s="131">
        <f t="shared" si="2"/>
        <v>2535.932665277684</v>
      </c>
      <c r="D361" s="112">
        <v>1.0027042720441</v>
      </c>
    </row>
    <row r="362" spans="1:4">
      <c r="A362" s="108">
        <v>45261</v>
      </c>
      <c r="B362" s="110">
        <v>2558.6460000000002</v>
      </c>
      <c r="C362" s="131">
        <f t="shared" si="2"/>
        <v>2580.5818918059022</v>
      </c>
      <c r="D362" s="112">
        <v>1.00224176842201</v>
      </c>
    </row>
    <row r="363" spans="1:4">
      <c r="A363" s="108">
        <v>45292</v>
      </c>
      <c r="B363" s="110">
        <v>2581.299</v>
      </c>
      <c r="C363" s="131">
        <f t="shared" si="2"/>
        <v>2603.2856745859658</v>
      </c>
      <c r="D363" s="112">
        <v>1.00224176842201</v>
      </c>
    </row>
    <row r="364" spans="1:4">
      <c r="A364" s="108">
        <v>45323</v>
      </c>
      <c r="B364" s="110">
        <v>2597.1590000000001</v>
      </c>
      <c r="C364" s="131">
        <f t="shared" si="2"/>
        <v>2608.1924608345121</v>
      </c>
      <c r="D364" s="112">
        <v>0.99801069585439783</v>
      </c>
    </row>
    <row r="365" spans="1:4">
      <c r="A365" s="108">
        <v>45352</v>
      </c>
      <c r="B365" s="110">
        <v>2631.2080000000001</v>
      </c>
      <c r="C365" s="131">
        <f t="shared" si="2"/>
        <v>2652.0203762920351</v>
      </c>
      <c r="D365" s="112">
        <v>1.0017529500868176</v>
      </c>
    </row>
    <row r="366" spans="1:4">
      <c r="A366" s="108">
        <v>45383</v>
      </c>
      <c r="B366" s="110">
        <v>2625.279</v>
      </c>
      <c r="C366" s="131">
        <f t="shared" si="2"/>
        <v>2619.7116843918898</v>
      </c>
      <c r="D366" s="112">
        <v>0.99170857055264983</v>
      </c>
    </row>
    <row r="367" spans="1:4">
      <c r="A367" s="108">
        <v>45413</v>
      </c>
      <c r="B367" s="43">
        <v>2648.85</v>
      </c>
      <c r="C367" s="131">
        <f t="shared" si="2"/>
        <v>2664.3499276793941</v>
      </c>
      <c r="D367" s="112">
        <v>0.99973570707265202</v>
      </c>
    </row>
    <row r="368" spans="1:4">
      <c r="D368" s="112">
        <v>0.98444319046174122</v>
      </c>
    </row>
    <row r="369" spans="4:4">
      <c r="D369" s="112">
        <v>0.97667744647196697</v>
      </c>
    </row>
    <row r="370" spans="4:4">
      <c r="D370" s="112">
        <v>0.97226351693247226</v>
      </c>
    </row>
    <row r="371" spans="4:4">
      <c r="D371" s="112">
        <v>0.98243768052470215</v>
      </c>
    </row>
    <row r="372" spans="4:4">
      <c r="D372" s="112">
        <v>1.0038350080133256</v>
      </c>
    </row>
    <row r="373" spans="4:4">
      <c r="D373" s="112">
        <v>0.99760081944374601</v>
      </c>
    </row>
    <row r="374" spans="4:4">
      <c r="D374" s="112">
        <v>1.0027042720441</v>
      </c>
    </row>
    <row r="375" spans="4:4">
      <c r="D375" s="112">
        <v>1.00224176842201</v>
      </c>
    </row>
  </sheetData>
  <phoneticPr fontId="0" type="noConversion"/>
  <pageMargins left="0.75" right="0.75" top="1" bottom="1" header="0.5" footer="0.5"/>
  <pageSetup paperSize="9" orientation="portrait" horizontalDpi="4294967293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97"/>
  <sheetViews>
    <sheetView zoomScale="78" workbookViewId="0">
      <pane ySplit="2" topLeftCell="A572" activePane="bottomLeft" state="frozen"/>
      <selection pane="bottomLeft" activeCell="B580" sqref="B580:B597"/>
    </sheetView>
  </sheetViews>
  <sheetFormatPr defaultRowHeight="13.2"/>
  <cols>
    <col min="1" max="1" width="9.77734375" bestFit="1" customWidth="1"/>
    <col min="2" max="2" width="9.21875" style="12" customWidth="1"/>
    <col min="3" max="3" width="10.44140625" bestFit="1" customWidth="1"/>
    <col min="4" max="4" width="6.77734375" bestFit="1" customWidth="1"/>
    <col min="5" max="5" width="9.21875" customWidth="1"/>
    <col min="6" max="7" width="7.77734375" customWidth="1"/>
    <col min="8" max="8" width="11.44140625" customWidth="1"/>
    <col min="9" max="10" width="9.21875" customWidth="1"/>
    <col min="11" max="11" width="9.21875" style="12" customWidth="1"/>
    <col min="12" max="13" width="9.21875" customWidth="1"/>
    <col min="14" max="14" width="9.21875" style="12" customWidth="1"/>
    <col min="15" max="15" width="7" bestFit="1" customWidth="1"/>
    <col min="17" max="17" width="10.44140625" customWidth="1"/>
  </cols>
  <sheetData>
    <row r="1" spans="1:19">
      <c r="B1" s="12" t="s">
        <v>3</v>
      </c>
      <c r="D1" s="12" t="s">
        <v>3</v>
      </c>
      <c r="E1" s="12" t="s">
        <v>14</v>
      </c>
      <c r="F1" s="12" t="s">
        <v>15</v>
      </c>
      <c r="G1" s="12" t="s">
        <v>16</v>
      </c>
      <c r="H1" s="12" t="s">
        <v>17</v>
      </c>
      <c r="I1" s="12" t="s">
        <v>3</v>
      </c>
      <c r="J1" s="12" t="s">
        <v>14</v>
      </c>
      <c r="K1" s="12" t="s">
        <v>15</v>
      </c>
      <c r="L1" s="12" t="s">
        <v>16</v>
      </c>
      <c r="M1" s="12" t="s">
        <v>17</v>
      </c>
    </row>
    <row r="2" spans="1:19">
      <c r="B2" s="118" t="s">
        <v>257</v>
      </c>
      <c r="D2" s="12"/>
      <c r="E2" s="12" t="s">
        <v>18</v>
      </c>
      <c r="F2" s="12" t="s">
        <v>19</v>
      </c>
      <c r="G2" s="12" t="s">
        <v>20</v>
      </c>
      <c r="H2" s="12" t="s">
        <v>21</v>
      </c>
      <c r="I2" s="12"/>
      <c r="J2" s="12" t="s">
        <v>18</v>
      </c>
      <c r="K2" s="12" t="s">
        <v>19</v>
      </c>
      <c r="L2" s="12" t="s">
        <v>20</v>
      </c>
      <c r="M2" s="12" t="s">
        <v>21</v>
      </c>
    </row>
    <row r="3" spans="1:19">
      <c r="A3" s="13">
        <v>27425</v>
      </c>
      <c r="B3" s="14">
        <f t="shared" ref="B3:B66" si="0">(I3/(SUM($I$435:$I$446)/12))*100</f>
        <v>11.882408730734241</v>
      </c>
      <c r="C3" s="14"/>
      <c r="D3" s="15">
        <f>+(E3/F3+G3/H3)</f>
        <v>3.2202200486378194</v>
      </c>
      <c r="E3" s="16">
        <v>198.2</v>
      </c>
      <c r="F3" s="16">
        <v>69.400000000000006</v>
      </c>
      <c r="G3" s="16">
        <v>29.4</v>
      </c>
      <c r="H3" s="16">
        <v>80.7</v>
      </c>
      <c r="I3" s="16">
        <f t="shared" ref="I3:I66" si="1">+(J3/K3+L3/M3)</f>
        <v>3.5474533626214306</v>
      </c>
      <c r="J3" s="8">
        <v>198.2</v>
      </c>
      <c r="K3" s="8">
        <f t="shared" ref="K3:K66" si="2">F3*(K$289/F$289)</f>
        <v>63.190363768858568</v>
      </c>
      <c r="L3" s="8">
        <v>32.36823765914675</v>
      </c>
      <c r="M3" s="8">
        <f t="shared" ref="M3:M66" si="3">H3*(M$289/H$289)</f>
        <v>78.774160446549288</v>
      </c>
      <c r="Q3" s="17"/>
    </row>
    <row r="4" spans="1:19">
      <c r="A4" s="13">
        <v>27453</v>
      </c>
      <c r="B4" s="14">
        <f t="shared" si="0"/>
        <v>11.536495660099828</v>
      </c>
      <c r="C4" s="17"/>
      <c r="D4" s="18">
        <f t="shared" ref="D4:D67" si="4">+(E4/F4+G4/H4)</f>
        <v>3.1257679804259886</v>
      </c>
      <c r="E4" s="16">
        <v>189.1</v>
      </c>
      <c r="F4" s="16">
        <v>68.867999999999995</v>
      </c>
      <c r="G4" s="16">
        <v>30.1</v>
      </c>
      <c r="H4" s="16">
        <v>79.224000000000004</v>
      </c>
      <c r="I4" s="16">
        <f t="shared" si="1"/>
        <v>3.4441821729658528</v>
      </c>
      <c r="J4" s="8">
        <v>189.1</v>
      </c>
      <c r="K4" s="8">
        <f t="shared" si="2"/>
        <v>62.705965014895554</v>
      </c>
      <c r="L4" s="8">
        <v>33.138909984364531</v>
      </c>
      <c r="M4" s="8">
        <f t="shared" si="3"/>
        <v>77.333383980389357</v>
      </c>
      <c r="Q4" s="17"/>
    </row>
    <row r="5" spans="1:19">
      <c r="A5" s="13">
        <v>27484</v>
      </c>
      <c r="B5" s="14">
        <f t="shared" si="0"/>
        <v>10.818830052221957</v>
      </c>
      <c r="C5" s="17"/>
      <c r="D5" s="18">
        <f t="shared" si="4"/>
        <v>2.9314652693778664</v>
      </c>
      <c r="E5" s="16">
        <v>176.3</v>
      </c>
      <c r="F5" s="16">
        <v>68.317999999999998</v>
      </c>
      <c r="G5" s="16">
        <v>27.3</v>
      </c>
      <c r="H5" s="16">
        <v>77.802999999999997</v>
      </c>
      <c r="I5" s="16">
        <f t="shared" si="1"/>
        <v>3.2299255073691633</v>
      </c>
      <c r="J5" s="8">
        <v>176.3</v>
      </c>
      <c r="K5" s="8">
        <f t="shared" si="2"/>
        <v>62.205176829407485</v>
      </c>
      <c r="L5" s="8">
        <v>30.056220683493411</v>
      </c>
      <c r="M5" s="8">
        <f t="shared" si="3"/>
        <v>75.946294984174401</v>
      </c>
      <c r="Q5" s="17"/>
    </row>
    <row r="6" spans="1:19">
      <c r="A6" s="13">
        <v>27514</v>
      </c>
      <c r="B6" s="14">
        <f t="shared" si="0"/>
        <v>11.638922074502187</v>
      </c>
      <c r="C6" s="17"/>
      <c r="D6" s="18">
        <f t="shared" si="4"/>
        <v>3.1544330617665977</v>
      </c>
      <c r="E6" s="16">
        <v>190.1</v>
      </c>
      <c r="F6" s="16">
        <v>67.772000000000006</v>
      </c>
      <c r="G6" s="16">
        <v>26.7</v>
      </c>
      <c r="H6" s="16">
        <v>76.408000000000001</v>
      </c>
      <c r="I6" s="16">
        <f t="shared" si="1"/>
        <v>3.474761236220349</v>
      </c>
      <c r="J6" s="8">
        <v>190.1</v>
      </c>
      <c r="K6" s="8">
        <f t="shared" si="2"/>
        <v>61.708030739813879</v>
      </c>
      <c r="L6" s="8">
        <v>29.395644404735311</v>
      </c>
      <c r="M6" s="8">
        <f t="shared" si="3"/>
        <v>74.584585519206172</v>
      </c>
      <c r="Q6" s="509"/>
    </row>
    <row r="7" spans="1:19">
      <c r="A7" s="13">
        <v>27545</v>
      </c>
      <c r="B7" s="14">
        <f t="shared" si="0"/>
        <v>10.629976021244094</v>
      </c>
      <c r="C7" t="s">
        <v>22</v>
      </c>
      <c r="D7" s="18">
        <f t="shared" si="4"/>
        <v>2.8799952170355834</v>
      </c>
      <c r="E7" s="16">
        <v>169.7</v>
      </c>
      <c r="F7" s="16">
        <v>67.23</v>
      </c>
      <c r="G7" s="16">
        <v>26.7</v>
      </c>
      <c r="H7" s="16">
        <v>75.037000000000006</v>
      </c>
      <c r="I7" s="16">
        <f t="shared" si="1"/>
        <v>3.1735437684121299</v>
      </c>
      <c r="J7" s="8">
        <v>169.7</v>
      </c>
      <c r="K7" s="8">
        <f t="shared" si="2"/>
        <v>61.214526746114721</v>
      </c>
      <c r="L7" s="8">
        <v>29.395644404735311</v>
      </c>
      <c r="M7" s="8">
        <f t="shared" si="3"/>
        <v>73.246303313850305</v>
      </c>
      <c r="Q7" s="509"/>
    </row>
    <row r="8" spans="1:19">
      <c r="A8" s="13">
        <v>27575</v>
      </c>
      <c r="B8" s="14">
        <f t="shared" si="0"/>
        <v>11.133702933115844</v>
      </c>
      <c r="C8" s="60">
        <v>17.01718</v>
      </c>
      <c r="D8" s="18">
        <f t="shared" si="4"/>
        <v>3.0173349960400375</v>
      </c>
      <c r="E8" s="16">
        <v>178.4</v>
      </c>
      <c r="F8" s="16">
        <v>66.649000000000001</v>
      </c>
      <c r="G8" s="16">
        <v>23.9</v>
      </c>
      <c r="H8" s="16">
        <v>70.165000000000006</v>
      </c>
      <c r="I8" s="16">
        <f t="shared" si="1"/>
        <v>3.3239297522522877</v>
      </c>
      <c r="J8" s="8">
        <v>178.4</v>
      </c>
      <c r="K8" s="8">
        <f t="shared" si="2"/>
        <v>60.685512317444591</v>
      </c>
      <c r="L8" s="8">
        <v>26.312955103864194</v>
      </c>
      <c r="M8" s="8">
        <f t="shared" si="3"/>
        <v>68.490569612541904</v>
      </c>
      <c r="Q8" s="60"/>
    </row>
    <row r="9" spans="1:19">
      <c r="A9" s="13">
        <v>27606</v>
      </c>
      <c r="B9" s="14">
        <f t="shared" si="0"/>
        <v>10.802944325842638</v>
      </c>
      <c r="C9" s="60">
        <v>16.450189999999999</v>
      </c>
      <c r="D9" s="18">
        <f t="shared" si="4"/>
        <v>2.9254301507369402</v>
      </c>
      <c r="E9" s="16">
        <v>165.9</v>
      </c>
      <c r="F9" s="16">
        <v>66.072999999999993</v>
      </c>
      <c r="G9" s="16">
        <v>27.2</v>
      </c>
      <c r="H9" s="16">
        <v>65.61</v>
      </c>
      <c r="I9" s="16">
        <f t="shared" si="1"/>
        <v>3.2251828769194768</v>
      </c>
      <c r="J9" s="8">
        <v>165.9</v>
      </c>
      <c r="K9" s="8">
        <f t="shared" si="2"/>
        <v>60.161050508642532</v>
      </c>
      <c r="L9" s="8">
        <v>29.946124637033726</v>
      </c>
      <c r="M9" s="8">
        <f t="shared" si="3"/>
        <v>64.044270965280035</v>
      </c>
      <c r="Q9" s="60"/>
      <c r="S9" s="6"/>
    </row>
    <row r="10" spans="1:19">
      <c r="A10" s="13">
        <v>27637</v>
      </c>
      <c r="B10" s="14">
        <f t="shared" si="0"/>
        <v>10.830684592766467</v>
      </c>
      <c r="C10" s="60">
        <v>16.41902</v>
      </c>
      <c r="D10" s="18">
        <f t="shared" si="4"/>
        <v>2.9339085859301859</v>
      </c>
      <c r="E10" s="16">
        <v>167.3</v>
      </c>
      <c r="F10" s="16">
        <v>65.501999999999995</v>
      </c>
      <c r="G10" s="16">
        <v>23.3</v>
      </c>
      <c r="H10" s="16">
        <v>61.35</v>
      </c>
      <c r="I10" s="16">
        <f t="shared" si="1"/>
        <v>3.2334646407780472</v>
      </c>
      <c r="J10" s="8">
        <v>167.3</v>
      </c>
      <c r="K10" s="8">
        <f t="shared" si="2"/>
        <v>59.641141319708552</v>
      </c>
      <c r="L10" s="8">
        <v>25.652378825106098</v>
      </c>
      <c r="M10" s="8">
        <f t="shared" si="3"/>
        <v>59.885932384086729</v>
      </c>
      <c r="Q10" s="60"/>
      <c r="S10" s="6"/>
    </row>
    <row r="11" spans="1:19">
      <c r="A11" s="13">
        <v>27667</v>
      </c>
      <c r="B11" s="14">
        <f t="shared" si="0"/>
        <v>10.349797821562593</v>
      </c>
      <c r="C11" s="60">
        <v>15.094189999999999</v>
      </c>
      <c r="D11" s="18">
        <f t="shared" si="4"/>
        <v>2.8033302823084312</v>
      </c>
      <c r="E11" s="16">
        <v>156</v>
      </c>
      <c r="F11" s="16">
        <v>64.227999999999994</v>
      </c>
      <c r="G11" s="16">
        <v>23</v>
      </c>
      <c r="H11" s="16">
        <v>61.417999999999999</v>
      </c>
      <c r="I11" s="16">
        <f t="shared" si="1"/>
        <v>3.0898975045007937</v>
      </c>
      <c r="J11" s="8">
        <v>156</v>
      </c>
      <c r="K11" s="8">
        <f t="shared" si="2"/>
        <v>58.48113377732345</v>
      </c>
      <c r="L11" s="8">
        <v>25.322090685727048</v>
      </c>
      <c r="M11" s="8">
        <f t="shared" si="3"/>
        <v>59.952309619655068</v>
      </c>
      <c r="Q11" s="60"/>
      <c r="S11" s="6"/>
    </row>
    <row r="12" spans="1:19">
      <c r="A12" s="13">
        <v>27698</v>
      </c>
      <c r="B12" s="14">
        <f t="shared" si="0"/>
        <v>10.875880869063449</v>
      </c>
      <c r="C12" s="60">
        <v>17.257950000000001</v>
      </c>
      <c r="D12" s="18">
        <f t="shared" si="4"/>
        <v>2.9463488101201536</v>
      </c>
      <c r="E12" s="16">
        <v>162</v>
      </c>
      <c r="F12" s="16">
        <v>62.978999999999999</v>
      </c>
      <c r="G12" s="16">
        <v>23</v>
      </c>
      <c r="H12" s="16">
        <v>61.487000000000002</v>
      </c>
      <c r="I12" s="16">
        <f t="shared" si="1"/>
        <v>3.2469578378192323</v>
      </c>
      <c r="J12" s="8">
        <v>162</v>
      </c>
      <c r="K12" s="8">
        <f t="shared" si="2"/>
        <v>57.343889334278728</v>
      </c>
      <c r="L12" s="8">
        <v>25.322090685727048</v>
      </c>
      <c r="M12" s="8">
        <f t="shared" si="3"/>
        <v>60.019662991040597</v>
      </c>
      <c r="Q12" s="60"/>
      <c r="S12" s="6"/>
    </row>
    <row r="13" spans="1:19">
      <c r="A13" s="13">
        <v>27728</v>
      </c>
      <c r="B13" s="14">
        <f t="shared" si="0"/>
        <v>9.8731892484937056</v>
      </c>
      <c r="C13" s="60">
        <v>15.27689</v>
      </c>
      <c r="D13" s="18">
        <f t="shared" si="4"/>
        <v>2.6731374561821832</v>
      </c>
      <c r="E13" s="16">
        <v>140.5</v>
      </c>
      <c r="F13" s="16">
        <v>61.755000000000003</v>
      </c>
      <c r="G13" s="16">
        <v>24.5</v>
      </c>
      <c r="H13" s="16">
        <v>61.555</v>
      </c>
      <c r="I13" s="16">
        <f t="shared" si="1"/>
        <v>2.9476076099599458</v>
      </c>
      <c r="J13" s="8">
        <v>140.5</v>
      </c>
      <c r="K13" s="8">
        <f t="shared" si="2"/>
        <v>56.229407990574366</v>
      </c>
      <c r="L13" s="8">
        <v>26.973531382622291</v>
      </c>
      <c r="M13" s="8">
        <f t="shared" si="3"/>
        <v>60.086040226608944</v>
      </c>
      <c r="Q13" s="60"/>
      <c r="S13" s="6"/>
    </row>
    <row r="14" spans="1:19">
      <c r="A14" s="13">
        <v>27759</v>
      </c>
      <c r="B14" s="14">
        <f t="shared" si="0"/>
        <v>12.992721170343351</v>
      </c>
      <c r="C14" s="60">
        <v>19.80883</v>
      </c>
      <c r="D14" s="18">
        <f t="shared" si="4"/>
        <v>3.5192572799404971</v>
      </c>
      <c r="E14" s="16">
        <v>188</v>
      </c>
      <c r="F14" s="16">
        <v>61.604999999999997</v>
      </c>
      <c r="G14" s="16">
        <v>27.8</v>
      </c>
      <c r="H14" s="16">
        <v>59.457999999999998</v>
      </c>
      <c r="I14" s="16">
        <f t="shared" si="1"/>
        <v>3.8789334258567538</v>
      </c>
      <c r="J14" s="8">
        <v>188</v>
      </c>
      <c r="K14" s="8">
        <f t="shared" si="2"/>
        <v>56.09282939453216</v>
      </c>
      <c r="L14" s="8">
        <v>30.606700915791823</v>
      </c>
      <c r="M14" s="8">
        <f t="shared" si="3"/>
        <v>58.039083417979278</v>
      </c>
      <c r="Q14" s="60"/>
      <c r="S14" s="6"/>
    </row>
    <row r="15" spans="1:19">
      <c r="A15" s="13">
        <v>27790</v>
      </c>
      <c r="B15" s="14">
        <f t="shared" si="0"/>
        <v>9.9611783490561567</v>
      </c>
      <c r="C15" s="60">
        <v>15.028370000000001</v>
      </c>
      <c r="D15" s="18">
        <f t="shared" si="4"/>
        <v>2.6949245531574952</v>
      </c>
      <c r="E15" s="16">
        <v>136.30000000000001</v>
      </c>
      <c r="F15" s="16">
        <v>61.456000000000003</v>
      </c>
      <c r="G15" s="16">
        <v>27.4</v>
      </c>
      <c r="H15" s="16">
        <v>57.433</v>
      </c>
      <c r="I15" s="16">
        <f t="shared" si="1"/>
        <v>2.9738764614813507</v>
      </c>
      <c r="J15" s="8">
        <v>136.30000000000001</v>
      </c>
      <c r="K15" s="8">
        <f t="shared" si="2"/>
        <v>55.957161322463577</v>
      </c>
      <c r="L15" s="8">
        <v>30.166316729953092</v>
      </c>
      <c r="M15" s="8">
        <f t="shared" si="3"/>
        <v>56.062408388186682</v>
      </c>
      <c r="Q15" s="60"/>
      <c r="S15" s="6"/>
    </row>
    <row r="16" spans="1:19">
      <c r="A16" s="13">
        <v>27819</v>
      </c>
      <c r="B16" s="14">
        <f t="shared" si="0"/>
        <v>11.686151397981362</v>
      </c>
      <c r="C16" s="60">
        <v>17.709119999999999</v>
      </c>
      <c r="D16" s="18">
        <f t="shared" si="4"/>
        <v>3.1642516840505572</v>
      </c>
      <c r="E16" s="16">
        <v>165.7</v>
      </c>
      <c r="F16" s="16">
        <v>61.307000000000002</v>
      </c>
      <c r="G16" s="16">
        <v>25.6</v>
      </c>
      <c r="H16" s="16">
        <v>55.475999999999999</v>
      </c>
      <c r="I16" s="16">
        <f t="shared" si="1"/>
        <v>3.4888613926942784</v>
      </c>
      <c r="J16" s="8">
        <v>165.7</v>
      </c>
      <c r="K16" s="8">
        <f t="shared" si="2"/>
        <v>55.821493250394987</v>
      </c>
      <c r="L16" s="8">
        <v>28.184587893678803</v>
      </c>
      <c r="M16" s="8">
        <f t="shared" si="3"/>
        <v>54.152110593962433</v>
      </c>
      <c r="Q16" s="60"/>
      <c r="S16" s="6"/>
    </row>
    <row r="17" spans="1:19">
      <c r="A17" s="13">
        <v>27850</v>
      </c>
      <c r="B17" s="14">
        <f t="shared" si="0"/>
        <v>11.233520179062559</v>
      </c>
      <c r="C17" s="60">
        <v>17.039719999999999</v>
      </c>
      <c r="D17" s="18">
        <f t="shared" si="4"/>
        <v>3.0413652428290812</v>
      </c>
      <c r="E17" s="16">
        <v>159.30000000000001</v>
      </c>
      <c r="F17" s="16">
        <v>61.61</v>
      </c>
      <c r="G17" s="16">
        <v>26.4</v>
      </c>
      <c r="H17" s="16">
        <v>57.927</v>
      </c>
      <c r="I17" s="16">
        <f t="shared" si="1"/>
        <v>3.3537298569958152</v>
      </c>
      <c r="J17" s="8">
        <v>159.30000000000001</v>
      </c>
      <c r="K17" s="8">
        <f t="shared" si="2"/>
        <v>56.097382014400232</v>
      </c>
      <c r="L17" s="8">
        <v>29.065356265356264</v>
      </c>
      <c r="M17" s="8">
        <f t="shared" si="3"/>
        <v>56.544619481874356</v>
      </c>
      <c r="Q17" s="60"/>
      <c r="S17" s="6"/>
    </row>
    <row r="18" spans="1:19">
      <c r="A18" s="13">
        <v>27880</v>
      </c>
      <c r="B18" s="14">
        <f t="shared" si="0"/>
        <v>10.530161159804122</v>
      </c>
      <c r="C18" s="60">
        <v>16.14798</v>
      </c>
      <c r="D18" s="18">
        <f t="shared" si="4"/>
        <v>2.8517580729683769</v>
      </c>
      <c r="E18" s="16">
        <v>152</v>
      </c>
      <c r="F18" s="16">
        <v>61.914999999999999</v>
      </c>
      <c r="G18" s="16">
        <v>24</v>
      </c>
      <c r="H18" s="16">
        <v>60.487000000000002</v>
      </c>
      <c r="I18" s="16">
        <f t="shared" si="1"/>
        <v>3.1437443755551109</v>
      </c>
      <c r="J18" s="8">
        <v>152</v>
      </c>
      <c r="K18" s="8">
        <f t="shared" si="2"/>
        <v>56.375091826352708</v>
      </c>
      <c r="L18" s="8">
        <v>26.423051150323875</v>
      </c>
      <c r="M18" s="8">
        <f t="shared" si="3"/>
        <v>59.043527173859069</v>
      </c>
      <c r="Q18" s="60"/>
      <c r="S18" s="6"/>
    </row>
    <row r="19" spans="1:19">
      <c r="A19" s="13">
        <v>27911</v>
      </c>
      <c r="B19" s="14">
        <f t="shared" si="0"/>
        <v>10.390961087225129</v>
      </c>
      <c r="C19" s="60">
        <v>15.71364</v>
      </c>
      <c r="D19" s="18">
        <f t="shared" si="4"/>
        <v>2.8153957058250598</v>
      </c>
      <c r="E19" s="16">
        <v>153.9</v>
      </c>
      <c r="F19" s="16">
        <v>62.222000000000001</v>
      </c>
      <c r="G19" s="16">
        <v>21.6</v>
      </c>
      <c r="H19" s="16">
        <v>63.158999999999999</v>
      </c>
      <c r="I19" s="16">
        <f t="shared" si="1"/>
        <v>3.1021866597133516</v>
      </c>
      <c r="J19" s="8">
        <v>153.9</v>
      </c>
      <c r="K19" s="8">
        <f t="shared" si="2"/>
        <v>56.654622686252416</v>
      </c>
      <c r="L19" s="8">
        <v>23.780746035291489</v>
      </c>
      <c r="M19" s="8">
        <f t="shared" si="3"/>
        <v>61.651762077368112</v>
      </c>
      <c r="Q19" s="60"/>
      <c r="S19" s="6"/>
    </row>
    <row r="20" spans="1:19">
      <c r="A20" s="13">
        <v>27941</v>
      </c>
      <c r="B20" s="14">
        <f t="shared" si="0"/>
        <v>12.441592608466831</v>
      </c>
      <c r="C20" s="60">
        <v>18.838159999999998</v>
      </c>
      <c r="D20" s="18">
        <f t="shared" si="4"/>
        <v>3.3677960081443414</v>
      </c>
      <c r="E20" s="16">
        <v>177.1</v>
      </c>
      <c r="F20" s="16">
        <v>62.377000000000002</v>
      </c>
      <c r="G20" s="16">
        <v>32.4</v>
      </c>
      <c r="H20" s="16">
        <v>61.292999999999999</v>
      </c>
      <c r="I20" s="16">
        <f t="shared" si="1"/>
        <v>3.7143958380351334</v>
      </c>
      <c r="J20" s="8">
        <v>177.1</v>
      </c>
      <c r="K20" s="8">
        <f t="shared" si="2"/>
        <v>56.795753902162694</v>
      </c>
      <c r="L20" s="8">
        <v>35.671119052937236</v>
      </c>
      <c r="M20" s="8">
        <f t="shared" si="3"/>
        <v>59.830292642507381</v>
      </c>
      <c r="Q20" s="60"/>
      <c r="S20" s="6"/>
    </row>
    <row r="21" spans="1:19">
      <c r="A21" s="13">
        <v>27972</v>
      </c>
      <c r="B21" s="14">
        <f t="shared" si="0"/>
        <v>8.2689915012837734</v>
      </c>
      <c r="C21" s="60">
        <v>12.45031</v>
      </c>
      <c r="D21" s="18">
        <f t="shared" si="4"/>
        <v>2.2389088297261095</v>
      </c>
      <c r="E21" s="16">
        <v>119.4</v>
      </c>
      <c r="F21" s="16">
        <v>62.533000000000001</v>
      </c>
      <c r="G21" s="16">
        <v>19.600000000000001</v>
      </c>
      <c r="H21" s="16">
        <v>59.481000000000002</v>
      </c>
      <c r="I21" s="16">
        <f t="shared" si="1"/>
        <v>2.4686797409050705</v>
      </c>
      <c r="J21" s="8">
        <v>119.4</v>
      </c>
      <c r="K21" s="8">
        <f t="shared" si="2"/>
        <v>56.937795642046581</v>
      </c>
      <c r="L21" s="8">
        <v>21.578825106097835</v>
      </c>
      <c r="M21" s="8">
        <f t="shared" si="3"/>
        <v>58.061534541774456</v>
      </c>
      <c r="Q21" s="60"/>
      <c r="S21" s="6"/>
    </row>
    <row r="22" spans="1:19">
      <c r="A22" s="13">
        <v>28003</v>
      </c>
      <c r="B22" s="14">
        <f t="shared" si="0"/>
        <v>9.5883060346710813</v>
      </c>
      <c r="C22" s="60">
        <v>14.38298</v>
      </c>
      <c r="D22" s="18">
        <f t="shared" si="4"/>
        <v>2.5971327303282892</v>
      </c>
      <c r="E22" s="16">
        <v>141.19999999999999</v>
      </c>
      <c r="F22" s="16">
        <v>62.689</v>
      </c>
      <c r="G22" s="16">
        <v>19.899999999999999</v>
      </c>
      <c r="H22" s="16">
        <v>57.723999999999997</v>
      </c>
      <c r="I22" s="16">
        <f t="shared" si="1"/>
        <v>2.8625566798218927</v>
      </c>
      <c r="J22" s="8">
        <v>141.19999999999999</v>
      </c>
      <c r="K22" s="8">
        <f t="shared" si="2"/>
        <v>57.079837381930467</v>
      </c>
      <c r="L22" s="8">
        <v>21.909113245476881</v>
      </c>
      <c r="M22" s="8">
        <f t="shared" si="3"/>
        <v>56.346463910986508</v>
      </c>
      <c r="Q22" s="60"/>
      <c r="S22" s="6"/>
    </row>
    <row r="23" spans="1:19">
      <c r="A23" s="13">
        <v>28033</v>
      </c>
      <c r="B23" s="14">
        <f t="shared" si="0"/>
        <v>10.319222594541145</v>
      </c>
      <c r="C23" s="60">
        <v>16.313130000000001</v>
      </c>
      <c r="D23" s="18">
        <f t="shared" si="4"/>
        <v>2.7951171991059356</v>
      </c>
      <c r="E23" s="16">
        <v>154.4</v>
      </c>
      <c r="F23" s="16">
        <v>63.689</v>
      </c>
      <c r="G23" s="16">
        <v>21.5</v>
      </c>
      <c r="H23" s="16">
        <v>57.976999999999997</v>
      </c>
      <c r="I23" s="16">
        <f t="shared" si="1"/>
        <v>3.0807693727921444</v>
      </c>
      <c r="J23" s="8">
        <v>154.4</v>
      </c>
      <c r="K23" s="8">
        <f t="shared" si="2"/>
        <v>57.990361355545147</v>
      </c>
      <c r="L23" s="8">
        <v>23.670649988831808</v>
      </c>
      <c r="M23" s="8">
        <f t="shared" si="3"/>
        <v>56.593426272733431</v>
      </c>
      <c r="Q23" s="60"/>
      <c r="S23" s="6"/>
    </row>
    <row r="24" spans="1:19">
      <c r="A24" s="13">
        <v>28064</v>
      </c>
      <c r="B24" s="14">
        <f t="shared" si="0"/>
        <v>10.64006039470971</v>
      </c>
      <c r="C24" s="60">
        <v>15.233320000000001</v>
      </c>
      <c r="D24" s="18">
        <f t="shared" si="4"/>
        <v>2.8790421050486756</v>
      </c>
      <c r="E24" s="16">
        <v>154.4</v>
      </c>
      <c r="F24" s="16">
        <v>64.706000000000003</v>
      </c>
      <c r="G24" s="16">
        <v>28.7</v>
      </c>
      <c r="H24" s="16">
        <v>58.231000000000002</v>
      </c>
      <c r="I24" s="16">
        <f t="shared" si="1"/>
        <v>3.1765544243633936</v>
      </c>
      <c r="J24" s="8">
        <v>154.4</v>
      </c>
      <c r="K24" s="8">
        <f t="shared" si="2"/>
        <v>58.916364236711274</v>
      </c>
      <c r="L24" s="8">
        <v>31.597565333928969</v>
      </c>
      <c r="M24" s="8">
        <f t="shared" si="3"/>
        <v>56.841364770297545</v>
      </c>
      <c r="Q24" s="60"/>
      <c r="S24" s="6"/>
    </row>
    <row r="25" spans="1:19">
      <c r="A25" s="13">
        <v>28094</v>
      </c>
      <c r="B25" s="14">
        <f t="shared" si="0"/>
        <v>10.775877373768324</v>
      </c>
      <c r="C25" s="60">
        <v>16.522939999999998</v>
      </c>
      <c r="D25" s="18">
        <f t="shared" si="4"/>
        <v>2.9174025070985317</v>
      </c>
      <c r="E25" s="16">
        <v>162.9</v>
      </c>
      <c r="F25" s="16">
        <v>65.739000000000004</v>
      </c>
      <c r="G25" s="16">
        <v>25.7</v>
      </c>
      <c r="H25" s="16">
        <v>58.485999999999997</v>
      </c>
      <c r="I25" s="16">
        <f t="shared" si="1"/>
        <v>3.2171021289560118</v>
      </c>
      <c r="J25" s="8">
        <v>162.9</v>
      </c>
      <c r="K25" s="8">
        <f t="shared" si="2"/>
        <v>59.85693550145524</v>
      </c>
      <c r="L25" s="8">
        <v>28.294683940138484</v>
      </c>
      <c r="M25" s="8">
        <f t="shared" si="3"/>
        <v>57.090279403678828</v>
      </c>
      <c r="Q25" s="60"/>
      <c r="S25" s="6"/>
    </row>
    <row r="26" spans="1:19">
      <c r="A26" s="13">
        <v>28125</v>
      </c>
      <c r="B26" s="14">
        <f t="shared" si="0"/>
        <v>10.718348132948053</v>
      </c>
      <c r="C26" s="60">
        <v>16.28613</v>
      </c>
      <c r="D26" s="18">
        <f t="shared" si="4"/>
        <v>2.902618370030194</v>
      </c>
      <c r="E26" s="16">
        <v>163.4</v>
      </c>
      <c r="F26" s="16">
        <v>65.494</v>
      </c>
      <c r="G26" s="16">
        <v>24</v>
      </c>
      <c r="H26" s="16">
        <v>58.862000000000002</v>
      </c>
      <c r="I26" s="16">
        <f t="shared" si="1"/>
        <v>3.1999269666281029</v>
      </c>
      <c r="J26" s="8">
        <v>163.4</v>
      </c>
      <c r="K26" s="8">
        <f t="shared" si="2"/>
        <v>59.63385712791964</v>
      </c>
      <c r="L26" s="8">
        <v>26.423051150323875</v>
      </c>
      <c r="M26" s="8">
        <f t="shared" si="3"/>
        <v>57.457306470939088</v>
      </c>
      <c r="Q26" s="60"/>
      <c r="S26" s="6"/>
    </row>
    <row r="27" spans="1:19">
      <c r="A27" s="13">
        <v>28156</v>
      </c>
      <c r="B27" s="14">
        <f t="shared" si="0"/>
        <v>10.153520875183132</v>
      </c>
      <c r="C27" s="60">
        <v>15.34679</v>
      </c>
      <c r="D27" s="18">
        <f t="shared" si="4"/>
        <v>2.751060466192321</v>
      </c>
      <c r="E27" s="16">
        <v>157.69999999999999</v>
      </c>
      <c r="F27" s="16">
        <v>65.251000000000005</v>
      </c>
      <c r="G27" s="16">
        <v>19.8</v>
      </c>
      <c r="H27" s="16">
        <v>59.238999999999997</v>
      </c>
      <c r="I27" s="16">
        <f t="shared" si="1"/>
        <v>3.0312996789910618</v>
      </c>
      <c r="J27" s="8">
        <v>157.69999999999999</v>
      </c>
      <c r="K27" s="8">
        <f t="shared" si="2"/>
        <v>59.412599802331279</v>
      </c>
      <c r="L27" s="8">
        <v>21.7990171990172</v>
      </c>
      <c r="M27" s="8">
        <f t="shared" si="3"/>
        <v>57.825309674016523</v>
      </c>
      <c r="Q27" s="60"/>
      <c r="S27" s="6"/>
    </row>
    <row r="28" spans="1:19">
      <c r="A28" s="13">
        <v>28184</v>
      </c>
      <c r="B28" s="14">
        <f t="shared" si="0"/>
        <v>10.595171464998627</v>
      </c>
      <c r="C28" s="60">
        <v>16.079219999999999</v>
      </c>
      <c r="D28" s="18">
        <f t="shared" si="4"/>
        <v>2.8709475583445343</v>
      </c>
      <c r="E28" s="16">
        <v>164.5</v>
      </c>
      <c r="F28" s="16">
        <v>65.007999999999996</v>
      </c>
      <c r="G28" s="16">
        <v>20.3</v>
      </c>
      <c r="H28" s="16">
        <v>59.62</v>
      </c>
      <c r="I28" s="16">
        <f t="shared" si="1"/>
        <v>3.1631529846169069</v>
      </c>
      <c r="J28" s="8">
        <v>164.5</v>
      </c>
      <c r="K28" s="8">
        <f t="shared" si="2"/>
        <v>59.191342476742904</v>
      </c>
      <c r="L28" s="8">
        <v>22.349497431315612</v>
      </c>
      <c r="M28" s="8">
        <f t="shared" si="3"/>
        <v>58.197217420362684</v>
      </c>
      <c r="Q28" s="60"/>
      <c r="S28" s="6"/>
    </row>
    <row r="29" spans="1:19">
      <c r="A29" s="13">
        <v>28215</v>
      </c>
      <c r="B29" s="14">
        <f t="shared" si="0"/>
        <v>10.771329866912827</v>
      </c>
      <c r="C29" s="60">
        <v>16.73743</v>
      </c>
      <c r="D29" s="18">
        <f t="shared" si="4"/>
        <v>2.9152707835850991</v>
      </c>
      <c r="E29" s="16">
        <v>160.30000000000001</v>
      </c>
      <c r="F29" s="16">
        <v>65.626000000000005</v>
      </c>
      <c r="G29" s="16">
        <v>28.6</v>
      </c>
      <c r="H29" s="16">
        <v>60.511000000000003</v>
      </c>
      <c r="I29" s="16">
        <f t="shared" si="1"/>
        <v>3.2157444860023281</v>
      </c>
      <c r="J29" s="8">
        <v>160.30000000000001</v>
      </c>
      <c r="K29" s="8">
        <f t="shared" si="2"/>
        <v>59.754046292436783</v>
      </c>
      <c r="L29" s="8">
        <v>31.487469287469288</v>
      </c>
      <c r="M29" s="8">
        <f t="shared" si="3"/>
        <v>59.06695443347143</v>
      </c>
      <c r="Q29" s="60"/>
      <c r="S29" s="6"/>
    </row>
    <row r="30" spans="1:19">
      <c r="A30" s="13">
        <v>28245</v>
      </c>
      <c r="B30" s="14">
        <f t="shared" si="0"/>
        <v>10.167741315797011</v>
      </c>
      <c r="C30" s="60">
        <v>15.47594</v>
      </c>
      <c r="D30" s="18">
        <f t="shared" si="4"/>
        <v>2.7520848419121995</v>
      </c>
      <c r="E30" s="16">
        <v>153.19999999999999</v>
      </c>
      <c r="F30" s="16">
        <v>66.25</v>
      </c>
      <c r="G30" s="16">
        <v>27</v>
      </c>
      <c r="H30" s="16">
        <v>61.414999999999999</v>
      </c>
      <c r="I30" s="16">
        <f t="shared" si="1"/>
        <v>3.035545143948279</v>
      </c>
      <c r="J30" s="8">
        <v>153.19999999999999</v>
      </c>
      <c r="K30" s="8">
        <f t="shared" si="2"/>
        <v>60.322213251972336</v>
      </c>
      <c r="L30" s="8">
        <v>29.725932544114361</v>
      </c>
      <c r="M30" s="8">
        <f t="shared" si="3"/>
        <v>59.949381212203527</v>
      </c>
      <c r="Q30" s="60"/>
      <c r="S30" s="6"/>
    </row>
    <row r="31" spans="1:19">
      <c r="A31" s="13">
        <v>28276</v>
      </c>
      <c r="B31" s="14">
        <f t="shared" si="0"/>
        <v>11.075870795167042</v>
      </c>
      <c r="C31" s="60">
        <v>17.0122</v>
      </c>
      <c r="D31" s="18">
        <f t="shared" si="4"/>
        <v>2.9986442076279003</v>
      </c>
      <c r="E31" s="16">
        <v>170.4</v>
      </c>
      <c r="F31" s="16">
        <v>66.88</v>
      </c>
      <c r="G31" s="16">
        <v>28.1</v>
      </c>
      <c r="H31" s="16">
        <v>62.334000000000003</v>
      </c>
      <c r="I31" s="16">
        <f t="shared" si="1"/>
        <v>3.3066641610002869</v>
      </c>
      <c r="J31" s="8">
        <v>170.4</v>
      </c>
      <c r="K31" s="8">
        <f t="shared" si="2"/>
        <v>60.895843355349577</v>
      </c>
      <c r="L31" s="8">
        <v>30.936989055170873</v>
      </c>
      <c r="M31" s="8">
        <f t="shared" si="3"/>
        <v>60.846450028193352</v>
      </c>
      <c r="Q31" s="60"/>
      <c r="S31" s="6"/>
    </row>
    <row r="32" spans="1:19">
      <c r="A32" s="13">
        <v>28306</v>
      </c>
      <c r="B32" s="14">
        <f t="shared" si="0"/>
        <v>11.513301761703605</v>
      </c>
      <c r="C32" s="60">
        <v>17.631270000000001</v>
      </c>
      <c r="D32" s="18">
        <f t="shared" si="4"/>
        <v>3.1170043940436609</v>
      </c>
      <c r="E32" s="16">
        <v>177.4</v>
      </c>
      <c r="F32" s="16">
        <v>67.048000000000002</v>
      </c>
      <c r="G32" s="16">
        <v>29.4</v>
      </c>
      <c r="H32" s="16">
        <v>62.402000000000001</v>
      </c>
      <c r="I32" s="16">
        <f t="shared" si="1"/>
        <v>3.4372577122169843</v>
      </c>
      <c r="J32" s="8">
        <v>177.4</v>
      </c>
      <c r="K32" s="8">
        <f t="shared" si="2"/>
        <v>61.048811382916846</v>
      </c>
      <c r="L32" s="8">
        <v>32.36823765914675</v>
      </c>
      <c r="M32" s="8">
        <f t="shared" si="3"/>
        <v>60.912827263761699</v>
      </c>
      <c r="Q32" s="60"/>
      <c r="S32" s="6"/>
    </row>
    <row r="33" spans="1:19">
      <c r="A33" s="13">
        <v>28337</v>
      </c>
      <c r="B33" s="14">
        <f t="shared" si="0"/>
        <v>11.167335208150751</v>
      </c>
      <c r="C33" s="60">
        <v>17.073540000000001</v>
      </c>
      <c r="D33" s="18">
        <f t="shared" si="4"/>
        <v>3.0239653334004988</v>
      </c>
      <c r="E33" s="16">
        <v>174.1</v>
      </c>
      <c r="F33" s="16">
        <v>67.215999999999994</v>
      </c>
      <c r="G33" s="16">
        <v>27.1</v>
      </c>
      <c r="H33" s="16">
        <v>62.47</v>
      </c>
      <c r="I33" s="16">
        <f t="shared" si="1"/>
        <v>3.3339705554150836</v>
      </c>
      <c r="J33" s="8">
        <v>174.1</v>
      </c>
      <c r="K33" s="8">
        <f t="shared" si="2"/>
        <v>61.201779410484107</v>
      </c>
      <c r="L33" s="8">
        <v>29.836028590574045</v>
      </c>
      <c r="M33" s="8">
        <f t="shared" si="3"/>
        <v>60.979204499330038</v>
      </c>
      <c r="Q33" s="60"/>
      <c r="S33" s="6"/>
    </row>
    <row r="34" spans="1:19">
      <c r="A34" s="13">
        <v>28368</v>
      </c>
      <c r="B34" s="14">
        <f t="shared" si="0"/>
        <v>11.997046281903149</v>
      </c>
      <c r="C34" s="60">
        <v>18.272880000000001</v>
      </c>
      <c r="D34" s="18">
        <f t="shared" si="4"/>
        <v>3.2484441568843327</v>
      </c>
      <c r="E34" s="16">
        <v>187</v>
      </c>
      <c r="F34" s="16">
        <v>67.384</v>
      </c>
      <c r="G34" s="16">
        <v>29.6</v>
      </c>
      <c r="H34" s="16">
        <v>62.539000000000001</v>
      </c>
      <c r="I34" s="16">
        <f t="shared" si="1"/>
        <v>3.5816780198935674</v>
      </c>
      <c r="J34" s="8">
        <v>187</v>
      </c>
      <c r="K34" s="8">
        <f t="shared" si="2"/>
        <v>61.354747438051376</v>
      </c>
      <c r="L34" s="8">
        <v>32.588429752066119</v>
      </c>
      <c r="M34" s="8">
        <f t="shared" si="3"/>
        <v>61.046557870715567</v>
      </c>
      <c r="Q34" s="60"/>
      <c r="S34" s="6"/>
    </row>
    <row r="35" spans="1:19">
      <c r="A35" s="13">
        <v>28398</v>
      </c>
      <c r="B35" s="14">
        <f t="shared" si="0"/>
        <v>12.847862052998993</v>
      </c>
      <c r="C35" s="60">
        <v>17.770389999999999</v>
      </c>
      <c r="D35" s="18">
        <f t="shared" si="4"/>
        <v>3.4791800704827587</v>
      </c>
      <c r="E35" s="16">
        <v>201.3</v>
      </c>
      <c r="F35" s="16">
        <v>67.421999999999997</v>
      </c>
      <c r="G35" s="16">
        <v>30.9</v>
      </c>
      <c r="H35" s="16">
        <v>62.613</v>
      </c>
      <c r="I35" s="16">
        <f t="shared" si="1"/>
        <v>3.83568622113803</v>
      </c>
      <c r="J35" s="8">
        <v>201.3</v>
      </c>
      <c r="K35" s="8">
        <f t="shared" si="2"/>
        <v>61.389347349048734</v>
      </c>
      <c r="L35" s="8">
        <v>34.019678356041993</v>
      </c>
      <c r="M35" s="8">
        <f t="shared" si="3"/>
        <v>61.118791921186997</v>
      </c>
      <c r="Q35" s="60"/>
      <c r="S35" s="6"/>
    </row>
    <row r="36" spans="1:19">
      <c r="A36" s="13">
        <v>28429</v>
      </c>
      <c r="B36" s="14">
        <f t="shared" si="0"/>
        <v>11.465039498120191</v>
      </c>
      <c r="C36" s="60">
        <v>17.239989999999999</v>
      </c>
      <c r="D36" s="18">
        <f t="shared" si="4"/>
        <v>3.1053617993479929</v>
      </c>
      <c r="E36" s="16">
        <v>181.4</v>
      </c>
      <c r="F36" s="16">
        <v>67.459999999999994</v>
      </c>
      <c r="G36" s="16">
        <v>26.1</v>
      </c>
      <c r="H36" s="16">
        <v>62.686</v>
      </c>
      <c r="I36" s="16">
        <f t="shared" si="1"/>
        <v>3.4228491749316214</v>
      </c>
      <c r="J36" s="8">
        <v>181.4</v>
      </c>
      <c r="K36" s="8">
        <f t="shared" si="2"/>
        <v>61.423947260046084</v>
      </c>
      <c r="L36" s="8">
        <v>28.735068125977218</v>
      </c>
      <c r="M36" s="8">
        <f t="shared" si="3"/>
        <v>61.190049835841251</v>
      </c>
      <c r="Q36" s="60"/>
      <c r="S36" s="6"/>
    </row>
    <row r="37" spans="1:19">
      <c r="A37" s="13">
        <v>28459</v>
      </c>
      <c r="B37" s="14">
        <f t="shared" si="0"/>
        <v>11.469232034996161</v>
      </c>
      <c r="C37" s="60">
        <v>17.61111</v>
      </c>
      <c r="D37" s="18">
        <f t="shared" si="4"/>
        <v>3.1064717528271419</v>
      </c>
      <c r="E37" s="16">
        <v>181.5</v>
      </c>
      <c r="F37" s="16">
        <v>67.497</v>
      </c>
      <c r="G37" s="16">
        <v>26.2</v>
      </c>
      <c r="H37" s="16">
        <v>62.76</v>
      </c>
      <c r="I37" s="16">
        <f t="shared" si="1"/>
        <v>3.4241008427858084</v>
      </c>
      <c r="J37" s="8">
        <v>181.5</v>
      </c>
      <c r="K37" s="8">
        <f t="shared" si="2"/>
        <v>61.457636647069833</v>
      </c>
      <c r="L37" s="8">
        <v>28.845164172436899</v>
      </c>
      <c r="M37" s="8">
        <f t="shared" si="3"/>
        <v>61.26228388631268</v>
      </c>
      <c r="Q37" s="60"/>
      <c r="S37" s="6"/>
    </row>
    <row r="38" spans="1:19">
      <c r="A38" s="13">
        <v>28490</v>
      </c>
      <c r="B38" s="14">
        <f t="shared" si="0"/>
        <v>11.083940950110804</v>
      </c>
      <c r="C38" s="60">
        <v>16.809159999999999</v>
      </c>
      <c r="D38" s="18">
        <f t="shared" si="4"/>
        <v>3.0018434712738489</v>
      </c>
      <c r="E38" s="16">
        <v>177.4</v>
      </c>
      <c r="F38" s="16">
        <v>68.537999999999997</v>
      </c>
      <c r="G38" s="16">
        <v>26.7</v>
      </c>
      <c r="H38" s="16">
        <v>64.570999999999998</v>
      </c>
      <c r="I38" s="16">
        <f t="shared" si="1"/>
        <v>3.3090734787523415</v>
      </c>
      <c r="J38" s="8">
        <v>177.4</v>
      </c>
      <c r="K38" s="8">
        <f t="shared" si="2"/>
        <v>62.405492103602711</v>
      </c>
      <c r="L38" s="8">
        <v>29.395644404735311</v>
      </c>
      <c r="M38" s="8">
        <f t="shared" si="3"/>
        <v>63.030065851228429</v>
      </c>
      <c r="Q38" s="60"/>
      <c r="S38" s="6"/>
    </row>
    <row r="39" spans="1:19">
      <c r="A39" s="13">
        <v>28521</v>
      </c>
      <c r="B39" s="14">
        <f t="shared" si="0"/>
        <v>11.320015809704941</v>
      </c>
      <c r="C39" s="60">
        <v>17.213170000000002</v>
      </c>
      <c r="D39" s="18">
        <f t="shared" si="4"/>
        <v>3.0661667362367906</v>
      </c>
      <c r="E39" s="16">
        <v>185</v>
      </c>
      <c r="F39" s="16">
        <v>69.594999999999999</v>
      </c>
      <c r="G39" s="16">
        <v>27.1</v>
      </c>
      <c r="H39" s="16">
        <v>66.433000000000007</v>
      </c>
      <c r="I39" s="16">
        <f t="shared" si="1"/>
        <v>3.3795528380704125</v>
      </c>
      <c r="J39" s="8">
        <v>185</v>
      </c>
      <c r="K39" s="8">
        <f t="shared" si="2"/>
        <v>63.367915943713427</v>
      </c>
      <c r="L39" s="8">
        <v>29.836028590574045</v>
      </c>
      <c r="M39" s="8">
        <f t="shared" si="3"/>
        <v>64.847630742820442</v>
      </c>
      <c r="Q39" s="60"/>
      <c r="S39" s="6"/>
    </row>
    <row r="40" spans="1:19">
      <c r="A40" s="13">
        <v>28549</v>
      </c>
      <c r="B40" s="14">
        <f t="shared" si="0"/>
        <v>10.846946375843986</v>
      </c>
      <c r="C40" s="60">
        <v>16.45421</v>
      </c>
      <c r="D40" s="18">
        <f t="shared" si="4"/>
        <v>2.938549378241845</v>
      </c>
      <c r="E40" s="16">
        <v>181.4</v>
      </c>
      <c r="F40" s="16">
        <v>70.668000000000006</v>
      </c>
      <c r="G40" s="16">
        <v>25.4</v>
      </c>
      <c r="H40" s="16">
        <v>68.349999999999994</v>
      </c>
      <c r="I40" s="16">
        <f t="shared" si="1"/>
        <v>3.2383195416965243</v>
      </c>
      <c r="J40" s="8">
        <v>181.4</v>
      </c>
      <c r="K40" s="8">
        <f t="shared" si="2"/>
        <v>64.344908167401982</v>
      </c>
      <c r="L40" s="8">
        <v>27.964395800759434</v>
      </c>
      <c r="M40" s="8">
        <f t="shared" si="3"/>
        <v>66.718883104357417</v>
      </c>
      <c r="Q40" s="60"/>
      <c r="S40" s="6"/>
    </row>
    <row r="41" spans="1:19">
      <c r="A41" s="13">
        <v>28580</v>
      </c>
      <c r="B41" s="14">
        <f t="shared" si="0"/>
        <v>12.653115439694213</v>
      </c>
      <c r="C41" s="60">
        <v>19.404959999999999</v>
      </c>
      <c r="D41" s="18">
        <f t="shared" si="4"/>
        <v>3.4291772122065804</v>
      </c>
      <c r="E41" s="16">
        <v>214</v>
      </c>
      <c r="F41" s="16">
        <v>70.289000000000001</v>
      </c>
      <c r="G41" s="16">
        <v>26.2</v>
      </c>
      <c r="H41" s="16">
        <v>68.122</v>
      </c>
      <c r="I41" s="16">
        <f t="shared" si="1"/>
        <v>3.7775452714465532</v>
      </c>
      <c r="J41" s="8">
        <v>214</v>
      </c>
      <c r="K41" s="8">
        <f t="shared" si="2"/>
        <v>63.999819581402015</v>
      </c>
      <c r="L41" s="8">
        <v>28.845164172436899</v>
      </c>
      <c r="M41" s="8">
        <f t="shared" si="3"/>
        <v>66.496324138040038</v>
      </c>
      <c r="Q41" s="60"/>
      <c r="S41" s="6"/>
    </row>
    <row r="42" spans="1:19">
      <c r="A42" s="13">
        <v>28610</v>
      </c>
      <c r="B42" s="14">
        <f t="shared" si="0"/>
        <v>12.738932446132948</v>
      </c>
      <c r="C42" s="60">
        <v>19.688330000000001</v>
      </c>
      <c r="D42" s="18">
        <f t="shared" si="4"/>
        <v>3.4525103757572717</v>
      </c>
      <c r="E42" s="16">
        <v>214.5</v>
      </c>
      <c r="F42" s="16">
        <v>69.912999999999997</v>
      </c>
      <c r="G42" s="16">
        <v>26.1</v>
      </c>
      <c r="H42" s="16">
        <v>67.896000000000001</v>
      </c>
      <c r="I42" s="16">
        <f t="shared" si="1"/>
        <v>3.8031656515361365</v>
      </c>
      <c r="J42" s="8">
        <v>214.5</v>
      </c>
      <c r="K42" s="8">
        <f t="shared" si="2"/>
        <v>63.657462567322895</v>
      </c>
      <c r="L42" s="8">
        <v>28.735068125977218</v>
      </c>
      <c r="M42" s="8">
        <f t="shared" si="3"/>
        <v>66.27571744335701</v>
      </c>
      <c r="Q42" s="60"/>
      <c r="S42" s="6"/>
    </row>
    <row r="43" spans="1:19">
      <c r="A43" s="13">
        <v>28641</v>
      </c>
      <c r="B43" s="14">
        <f t="shared" si="0"/>
        <v>13.958266498075206</v>
      </c>
      <c r="C43" s="60">
        <v>21.428290000000001</v>
      </c>
      <c r="D43" s="18">
        <f t="shared" si="4"/>
        <v>3.7766815501085267</v>
      </c>
      <c r="E43" s="16">
        <v>217.1</v>
      </c>
      <c r="F43" s="16">
        <v>69.537999999999997</v>
      </c>
      <c r="G43" s="16">
        <v>44.3</v>
      </c>
      <c r="H43" s="16">
        <v>67.67</v>
      </c>
      <c r="I43" s="16">
        <f t="shared" si="1"/>
        <v>4.1671937522976643</v>
      </c>
      <c r="J43" s="8">
        <v>217.1</v>
      </c>
      <c r="K43" s="8">
        <f t="shared" si="2"/>
        <v>63.316016077217391</v>
      </c>
      <c r="L43" s="8">
        <v>48.772548581639484</v>
      </c>
      <c r="M43" s="8">
        <f t="shared" si="3"/>
        <v>66.055110748673982</v>
      </c>
      <c r="Q43" s="60"/>
      <c r="S43" s="6"/>
    </row>
    <row r="44" spans="1:19">
      <c r="A44" s="13">
        <v>28671</v>
      </c>
      <c r="B44" s="14">
        <f t="shared" si="0"/>
        <v>12.020720153637853</v>
      </c>
      <c r="C44" s="60">
        <v>18.268519999999999</v>
      </c>
      <c r="D44" s="18">
        <f t="shared" si="4"/>
        <v>3.2559385293470648</v>
      </c>
      <c r="E44" s="16">
        <v>198.9</v>
      </c>
      <c r="F44" s="16">
        <v>70.483999999999995</v>
      </c>
      <c r="G44" s="16">
        <v>30</v>
      </c>
      <c r="H44" s="16">
        <v>69.120999999999995</v>
      </c>
      <c r="I44" s="16">
        <f t="shared" si="1"/>
        <v>3.5887457750764309</v>
      </c>
      <c r="J44" s="8">
        <v>198.9</v>
      </c>
      <c r="K44" s="8">
        <f t="shared" si="2"/>
        <v>64.177371756256875</v>
      </c>
      <c r="L44" s="8">
        <v>33.02881393790485</v>
      </c>
      <c r="M44" s="8">
        <f t="shared" si="3"/>
        <v>67.471483819404369</v>
      </c>
      <c r="Q44" s="60"/>
      <c r="S44" s="6"/>
    </row>
    <row r="45" spans="1:19">
      <c r="A45" s="13">
        <v>28702</v>
      </c>
      <c r="B45" s="14">
        <f t="shared" si="0"/>
        <v>13.202962681382607</v>
      </c>
      <c r="C45" s="60">
        <v>20.042770000000001</v>
      </c>
      <c r="D45" s="18">
        <f t="shared" si="4"/>
        <v>3.5752669185117849</v>
      </c>
      <c r="E45" s="16">
        <v>219</v>
      </c>
      <c r="F45" s="16">
        <v>71.442999999999998</v>
      </c>
      <c r="G45" s="16">
        <v>36</v>
      </c>
      <c r="H45" s="16">
        <v>70.603999999999999</v>
      </c>
      <c r="I45" s="16">
        <f t="shared" si="1"/>
        <v>3.9417003254138891</v>
      </c>
      <c r="J45" s="8">
        <v>219</v>
      </c>
      <c r="K45" s="8">
        <f t="shared" si="2"/>
        <v>65.050564246953343</v>
      </c>
      <c r="L45" s="8">
        <v>39.634576725485815</v>
      </c>
      <c r="M45" s="8">
        <f t="shared" si="3"/>
        <v>68.919093236284581</v>
      </c>
      <c r="Q45" s="60"/>
      <c r="S45" s="6"/>
    </row>
    <row r="46" spans="1:19">
      <c r="A46" s="13">
        <v>28733</v>
      </c>
      <c r="B46" s="14">
        <f t="shared" si="0"/>
        <v>13.305813639752811</v>
      </c>
      <c r="C46" s="60">
        <v>20.154240000000001</v>
      </c>
      <c r="D46" s="18">
        <f t="shared" si="4"/>
        <v>3.6047100548387574</v>
      </c>
      <c r="E46" s="16">
        <v>228.1</v>
      </c>
      <c r="F46" s="16">
        <v>72.415000000000006</v>
      </c>
      <c r="G46" s="16">
        <v>32.799999999999997</v>
      </c>
      <c r="H46" s="16">
        <v>72.117999999999995</v>
      </c>
      <c r="I46" s="16">
        <f t="shared" si="1"/>
        <v>3.9724061348492681</v>
      </c>
      <c r="J46" s="8">
        <v>228.1</v>
      </c>
      <c r="K46" s="8">
        <f t="shared" si="2"/>
        <v>65.935593549306816</v>
      </c>
      <c r="L46" s="8">
        <v>36.11150323877596</v>
      </c>
      <c r="M46" s="8">
        <f t="shared" si="3"/>
        <v>70.396962863497407</v>
      </c>
      <c r="Q46" s="60"/>
      <c r="S46" s="6"/>
    </row>
    <row r="47" spans="1:19">
      <c r="A47" s="13">
        <v>28763</v>
      </c>
      <c r="B47" s="14">
        <f t="shared" si="0"/>
        <v>12.399534060606873</v>
      </c>
      <c r="C47" s="60">
        <v>19.94613</v>
      </c>
      <c r="D47" s="18">
        <f t="shared" si="4"/>
        <v>3.3583022191445502</v>
      </c>
      <c r="E47" s="16">
        <v>213.4</v>
      </c>
      <c r="F47" s="16">
        <v>73.545000000000002</v>
      </c>
      <c r="G47" s="16">
        <v>33.299999999999997</v>
      </c>
      <c r="H47" s="16">
        <v>72.918000000000006</v>
      </c>
      <c r="I47" s="16">
        <f t="shared" si="1"/>
        <v>3.7018393993185565</v>
      </c>
      <c r="J47" s="8">
        <v>213.4</v>
      </c>
      <c r="K47" s="8">
        <f t="shared" si="2"/>
        <v>66.9644856394914</v>
      </c>
      <c r="L47" s="8">
        <v>36.661983471074372</v>
      </c>
      <c r="M47" s="8">
        <f t="shared" si="3"/>
        <v>71.17787151724265</v>
      </c>
      <c r="Q47" s="60"/>
      <c r="S47" s="6"/>
    </row>
    <row r="48" spans="1:19">
      <c r="A48" s="13">
        <v>28794</v>
      </c>
      <c r="B48" s="14">
        <f t="shared" si="0"/>
        <v>12.691219653278511</v>
      </c>
      <c r="C48" s="60">
        <v>16.699829999999999</v>
      </c>
      <c r="D48" s="18">
        <f t="shared" si="4"/>
        <v>3.4356063627535676</v>
      </c>
      <c r="E48" s="16">
        <v>217</v>
      </c>
      <c r="F48" s="16">
        <v>74.691999999999993</v>
      </c>
      <c r="G48" s="16">
        <v>39.1</v>
      </c>
      <c r="H48" s="16">
        <v>73.725999999999999</v>
      </c>
      <c r="I48" s="16">
        <f t="shared" si="1"/>
        <v>3.7889211568981311</v>
      </c>
      <c r="J48" s="8">
        <v>217</v>
      </c>
      <c r="K48" s="8">
        <f t="shared" si="2"/>
        <v>68.008856637227424</v>
      </c>
      <c r="L48" s="8">
        <v>43.047554165735981</v>
      </c>
      <c r="M48" s="8">
        <f t="shared" si="3"/>
        <v>71.966589257525314</v>
      </c>
      <c r="Q48" s="60"/>
      <c r="S48" s="6"/>
    </row>
    <row r="49" spans="1:19">
      <c r="A49" s="13">
        <v>28824</v>
      </c>
      <c r="B49" s="14">
        <f t="shared" si="0"/>
        <v>12.644312061763561</v>
      </c>
      <c r="C49" s="60">
        <v>19.239239999999999</v>
      </c>
      <c r="D49" s="18">
        <f t="shared" si="4"/>
        <v>3.4248563999264676</v>
      </c>
      <c r="E49" s="16">
        <v>225.2</v>
      </c>
      <c r="F49" s="16">
        <v>75.856999999999999</v>
      </c>
      <c r="G49" s="16">
        <v>34</v>
      </c>
      <c r="H49" s="16">
        <v>74.543000000000006</v>
      </c>
      <c r="I49" s="16">
        <f t="shared" si="1"/>
        <v>3.7749170524254607</v>
      </c>
      <c r="J49" s="8">
        <v>225.2</v>
      </c>
      <c r="K49" s="8">
        <f t="shared" si="2"/>
        <v>69.069617066488533</v>
      </c>
      <c r="L49" s="8">
        <v>37.43265579629216</v>
      </c>
      <c r="M49" s="8">
        <f t="shared" si="3"/>
        <v>72.764092220162624</v>
      </c>
      <c r="Q49" s="60"/>
      <c r="S49" s="6"/>
    </row>
    <row r="50" spans="1:19">
      <c r="A50" s="13">
        <v>28855</v>
      </c>
      <c r="B50" s="14">
        <f t="shared" si="0"/>
        <v>13.482070612119399</v>
      </c>
      <c r="C50" s="60">
        <v>20.200710000000001</v>
      </c>
      <c r="D50" s="18">
        <f t="shared" si="4"/>
        <v>3.6516493852405838</v>
      </c>
      <c r="E50" s="16">
        <v>242.4</v>
      </c>
      <c r="F50" s="16">
        <v>76.691000000000003</v>
      </c>
      <c r="G50" s="16">
        <v>36.9</v>
      </c>
      <c r="H50" s="16">
        <v>75.165999999999997</v>
      </c>
      <c r="I50" s="16">
        <f t="shared" si="1"/>
        <v>4.0250270641133881</v>
      </c>
      <c r="J50" s="8">
        <v>242.4</v>
      </c>
      <c r="K50" s="8">
        <f t="shared" si="2"/>
        <v>69.828994060483183</v>
      </c>
      <c r="L50" s="8">
        <v>40.625441143622957</v>
      </c>
      <c r="M50" s="8">
        <f t="shared" si="3"/>
        <v>73.372224834266717</v>
      </c>
      <c r="Q50" s="60"/>
      <c r="S50" s="6"/>
    </row>
    <row r="51" spans="1:19">
      <c r="A51" s="13">
        <v>28886</v>
      </c>
      <c r="B51" s="14">
        <f t="shared" si="0"/>
        <v>14.633320872261177</v>
      </c>
      <c r="C51" s="60">
        <v>22.225770000000001</v>
      </c>
      <c r="D51" s="18">
        <f t="shared" si="4"/>
        <v>3.9607953887916176</v>
      </c>
      <c r="E51" s="16">
        <v>258.10000000000002</v>
      </c>
      <c r="F51" s="16">
        <v>77.534999999999997</v>
      </c>
      <c r="G51" s="16">
        <v>47.9</v>
      </c>
      <c r="H51" s="16">
        <v>75.793999999999997</v>
      </c>
      <c r="I51" s="16">
        <f t="shared" si="1"/>
        <v>4.3687289766721884</v>
      </c>
      <c r="J51" s="8">
        <v>258.10000000000002</v>
      </c>
      <c r="K51" s="8">
        <f t="shared" si="2"/>
        <v>70.597476294213962</v>
      </c>
      <c r="L51" s="8">
        <v>52.736006254188077</v>
      </c>
      <c r="M51" s="8">
        <f t="shared" si="3"/>
        <v>73.985238127456711</v>
      </c>
      <c r="Q51" s="60"/>
      <c r="S51" s="6"/>
    </row>
    <row r="52" spans="1:19">
      <c r="A52" s="13">
        <v>28914</v>
      </c>
      <c r="B52" s="14">
        <f t="shared" si="0"/>
        <v>15.173962476723538</v>
      </c>
      <c r="C52" s="60">
        <v>22.979939999999999</v>
      </c>
      <c r="D52" s="18">
        <f t="shared" si="4"/>
        <v>4.1053970454769235</v>
      </c>
      <c r="E52" s="16">
        <v>265.39999999999998</v>
      </c>
      <c r="F52" s="16">
        <v>78.387</v>
      </c>
      <c r="G52" s="16">
        <v>55</v>
      </c>
      <c r="H52" s="16">
        <v>76.427999999999997</v>
      </c>
      <c r="I52" s="16">
        <f t="shared" si="1"/>
        <v>4.5301357184519366</v>
      </c>
      <c r="J52" s="8">
        <v>265.39999999999998</v>
      </c>
      <c r="K52" s="8">
        <f t="shared" si="2"/>
        <v>71.373242719733668</v>
      </c>
      <c r="L52" s="8">
        <v>60.552825552825553</v>
      </c>
      <c r="M52" s="8">
        <f t="shared" si="3"/>
        <v>74.604108235549802</v>
      </c>
      <c r="Q52" s="60"/>
      <c r="S52" s="6"/>
    </row>
    <row r="53" spans="1:19">
      <c r="A53" s="13">
        <v>28945</v>
      </c>
      <c r="B53" s="14">
        <f t="shared" si="0"/>
        <v>14.34042515905492</v>
      </c>
      <c r="C53" s="60">
        <v>21.025559999999999</v>
      </c>
      <c r="D53" s="18">
        <f t="shared" si="4"/>
        <v>3.8819137249451403</v>
      </c>
      <c r="E53" s="16">
        <v>260.8</v>
      </c>
      <c r="F53" s="16">
        <v>79.578000000000003</v>
      </c>
      <c r="G53" s="16">
        <v>47</v>
      </c>
      <c r="H53" s="16">
        <v>77.733999999999995</v>
      </c>
      <c r="I53" s="16">
        <f t="shared" si="1"/>
        <v>4.2812859416566162</v>
      </c>
      <c r="J53" s="8">
        <v>260.8</v>
      </c>
      <c r="K53" s="8">
        <f t="shared" si="2"/>
        <v>72.457676772308744</v>
      </c>
      <c r="L53" s="8">
        <v>51.745141836050927</v>
      </c>
      <c r="M53" s="8">
        <f t="shared" si="3"/>
        <v>75.878941612788879</v>
      </c>
      <c r="Q53" s="60"/>
      <c r="S53" s="6"/>
    </row>
    <row r="54" spans="1:19">
      <c r="A54" s="13">
        <v>28975</v>
      </c>
      <c r="B54" s="14">
        <f t="shared" si="0"/>
        <v>14.757139770634344</v>
      </c>
      <c r="C54" s="60">
        <v>22.648879999999998</v>
      </c>
      <c r="D54" s="18">
        <f t="shared" si="4"/>
        <v>3.9916457069442983</v>
      </c>
      <c r="E54" s="16">
        <v>263</v>
      </c>
      <c r="F54" s="16">
        <v>80.786000000000001</v>
      </c>
      <c r="G54" s="16">
        <v>58.2</v>
      </c>
      <c r="H54" s="16">
        <v>79.061999999999998</v>
      </c>
      <c r="I54" s="16">
        <f t="shared" si="1"/>
        <v>4.4056946944271971</v>
      </c>
      <c r="J54" s="8">
        <v>263</v>
      </c>
      <c r="K54" s="8">
        <f t="shared" si="2"/>
        <v>73.557589732435275</v>
      </c>
      <c r="L54" s="8">
        <v>64.0758990395354</v>
      </c>
      <c r="M54" s="8">
        <f t="shared" si="3"/>
        <v>77.175249978005951</v>
      </c>
      <c r="Q54" s="60"/>
      <c r="S54" s="6"/>
    </row>
    <row r="55" spans="1:19">
      <c r="A55" s="13">
        <v>29006</v>
      </c>
      <c r="B55" s="14">
        <f t="shared" si="0"/>
        <v>14.642571936087661</v>
      </c>
      <c r="C55" s="60">
        <v>22.54392</v>
      </c>
      <c r="D55" s="18">
        <f t="shared" si="4"/>
        <v>3.9623778452631999</v>
      </c>
      <c r="E55" s="16">
        <v>270.3</v>
      </c>
      <c r="F55" s="16">
        <v>82.013000000000005</v>
      </c>
      <c r="G55" s="16">
        <v>53.6</v>
      </c>
      <c r="H55" s="16">
        <v>80.412999999999997</v>
      </c>
      <c r="I55" s="16">
        <f t="shared" si="1"/>
        <v>4.3714908508193222</v>
      </c>
      <c r="J55" s="8">
        <v>270.3</v>
      </c>
      <c r="K55" s="8">
        <f t="shared" si="2"/>
        <v>74.674802648060492</v>
      </c>
      <c r="L55" s="8">
        <v>59.011480902389991</v>
      </c>
      <c r="M55" s="8">
        <f t="shared" si="3"/>
        <v>78.494009467018188</v>
      </c>
      <c r="Q55" s="60"/>
      <c r="S55" s="6"/>
    </row>
    <row r="56" spans="1:19">
      <c r="A56" s="13">
        <v>29036</v>
      </c>
      <c r="B56" s="14">
        <f t="shared" si="0"/>
        <v>14.326601275563245</v>
      </c>
      <c r="C56" s="60">
        <v>21.7498</v>
      </c>
      <c r="D56" s="18">
        <f t="shared" si="4"/>
        <v>3.877636329752181</v>
      </c>
      <c r="E56" s="16">
        <v>271.7</v>
      </c>
      <c r="F56" s="16">
        <v>83.504000000000005</v>
      </c>
      <c r="G56" s="16">
        <v>51.4</v>
      </c>
      <c r="H56" s="16">
        <v>82.385000000000005</v>
      </c>
      <c r="I56" s="16">
        <f t="shared" si="1"/>
        <v>4.2771588675011722</v>
      </c>
      <c r="J56" s="8">
        <v>271.7</v>
      </c>
      <c r="K56" s="8">
        <f t="shared" si="2"/>
        <v>76.032393892719966</v>
      </c>
      <c r="L56" s="8">
        <v>56.589367880276967</v>
      </c>
      <c r="M56" s="8">
        <f t="shared" si="3"/>
        <v>80.418949298500166</v>
      </c>
      <c r="Q56" s="60"/>
      <c r="S56" s="6"/>
    </row>
    <row r="57" spans="1:19">
      <c r="A57" s="13">
        <v>29067</v>
      </c>
      <c r="B57" s="14">
        <f t="shared" si="0"/>
        <v>14.577065904727116</v>
      </c>
      <c r="C57" s="60">
        <v>22.06991</v>
      </c>
      <c r="D57" s="18">
        <f t="shared" si="4"/>
        <v>3.946794167893648</v>
      </c>
      <c r="E57" s="16">
        <v>285.89999999999998</v>
      </c>
      <c r="F57" s="16">
        <v>85.021000000000001</v>
      </c>
      <c r="G57" s="16">
        <v>49.3</v>
      </c>
      <c r="H57" s="16">
        <v>84.403999999999996</v>
      </c>
      <c r="I57" s="16">
        <f t="shared" si="1"/>
        <v>4.3519342443695797</v>
      </c>
      <c r="J57" s="8">
        <v>285.89999999999998</v>
      </c>
      <c r="K57" s="8">
        <f t="shared" si="2"/>
        <v>77.413658760693437</v>
      </c>
      <c r="L57" s="8">
        <v>54.277350904623624</v>
      </c>
      <c r="M57" s="8">
        <f t="shared" si="3"/>
        <v>82.389767513389671</v>
      </c>
      <c r="Q57" s="60"/>
      <c r="S57" s="6"/>
    </row>
    <row r="58" spans="1:19">
      <c r="A58" s="13">
        <v>29098</v>
      </c>
      <c r="B58" s="14">
        <f t="shared" si="0"/>
        <v>14.234430041627114</v>
      </c>
      <c r="C58" s="60">
        <v>21.601600000000001</v>
      </c>
      <c r="D58" s="18">
        <f t="shared" si="4"/>
        <v>3.85097568191062</v>
      </c>
      <c r="E58" s="16">
        <v>274.2</v>
      </c>
      <c r="F58" s="16">
        <v>86.566000000000003</v>
      </c>
      <c r="G58" s="16">
        <v>59.1</v>
      </c>
      <c r="H58" s="16">
        <v>86.472999999999999</v>
      </c>
      <c r="I58" s="16">
        <f t="shared" si="1"/>
        <v>4.2496414540563743</v>
      </c>
      <c r="J58" s="8">
        <v>274.2</v>
      </c>
      <c r="K58" s="8">
        <f t="shared" si="2"/>
        <v>78.820418299928107</v>
      </c>
      <c r="L58" s="8">
        <v>65.06676345767255</v>
      </c>
      <c r="M58" s="8">
        <f t="shared" si="3"/>
        <v>84.409392519138251</v>
      </c>
      <c r="Q58" s="60"/>
      <c r="S58" s="6"/>
    </row>
    <row r="59" spans="1:19">
      <c r="A59" s="13">
        <v>29128</v>
      </c>
      <c r="B59" s="14">
        <f t="shared" si="0"/>
        <v>14.355855991265335</v>
      </c>
      <c r="C59" s="60">
        <v>21.663830000000001</v>
      </c>
      <c r="D59" s="18">
        <f t="shared" si="4"/>
        <v>3.8848237593243264</v>
      </c>
      <c r="E59" s="16">
        <v>283.10000000000002</v>
      </c>
      <c r="F59" s="16">
        <v>87.578000000000003</v>
      </c>
      <c r="G59" s="16">
        <v>57.9</v>
      </c>
      <c r="H59" s="16">
        <v>88.766000000000005</v>
      </c>
      <c r="I59" s="16">
        <f t="shared" si="1"/>
        <v>4.2858927649744585</v>
      </c>
      <c r="J59" s="8">
        <v>283.10000000000002</v>
      </c>
      <c r="K59" s="8">
        <f t="shared" si="2"/>
        <v>79.741868561226156</v>
      </c>
      <c r="L59" s="8">
        <v>63.74561090015635</v>
      </c>
      <c r="M59" s="8">
        <f t="shared" si="3"/>
        <v>86.647671947935493</v>
      </c>
      <c r="Q59" s="60"/>
      <c r="S59" s="6"/>
    </row>
    <row r="60" spans="1:19">
      <c r="A60" s="13">
        <v>29159</v>
      </c>
      <c r="B60" s="14">
        <f t="shared" si="0"/>
        <v>13.884834882792566</v>
      </c>
      <c r="C60" s="60">
        <v>20.926189999999998</v>
      </c>
      <c r="D60" s="18">
        <f t="shared" si="4"/>
        <v>3.7576527353664879</v>
      </c>
      <c r="E60" s="16">
        <v>278</v>
      </c>
      <c r="F60" s="16">
        <v>88.602999999999994</v>
      </c>
      <c r="G60" s="16">
        <v>56.5</v>
      </c>
      <c r="H60" s="16">
        <v>91.12</v>
      </c>
      <c r="I60" s="16">
        <f t="shared" si="1"/>
        <v>4.1452709892905863</v>
      </c>
      <c r="J60" s="8">
        <v>278</v>
      </c>
      <c r="K60" s="8">
        <f t="shared" si="2"/>
        <v>80.675155634181195</v>
      </c>
      <c r="L60" s="8">
        <v>62.204266249720796</v>
      </c>
      <c r="M60" s="8">
        <f t="shared" si="3"/>
        <v>88.945495661580807</v>
      </c>
      <c r="Q60" s="60"/>
      <c r="S60" s="6"/>
    </row>
    <row r="61" spans="1:19">
      <c r="A61" s="13">
        <v>29189</v>
      </c>
      <c r="B61" s="14">
        <f t="shared" si="0"/>
        <v>13.613526817308141</v>
      </c>
      <c r="C61" s="60">
        <v>20.795480000000001</v>
      </c>
      <c r="D61" s="18">
        <f t="shared" si="4"/>
        <v>3.6864089182528117</v>
      </c>
      <c r="E61" s="16">
        <v>283.2</v>
      </c>
      <c r="F61" s="16">
        <v>89.638999999999996</v>
      </c>
      <c r="G61" s="16">
        <v>49.3</v>
      </c>
      <c r="H61" s="16">
        <v>93.536000000000001</v>
      </c>
      <c r="I61" s="16">
        <f t="shared" si="1"/>
        <v>4.0642728742602872</v>
      </c>
      <c r="J61" s="8">
        <v>283.2</v>
      </c>
      <c r="K61" s="8">
        <f t="shared" si="2"/>
        <v>81.618458470846008</v>
      </c>
      <c r="L61" s="8">
        <v>54.277350904623624</v>
      </c>
      <c r="M61" s="8">
        <f t="shared" si="3"/>
        <v>91.303839795891378</v>
      </c>
      <c r="Q61" s="60"/>
      <c r="S61" s="6"/>
    </row>
    <row r="62" spans="1:19">
      <c r="A62" s="13">
        <v>29220</v>
      </c>
      <c r="B62" s="14">
        <f t="shared" si="0"/>
        <v>12.23951923063596</v>
      </c>
      <c r="C62" s="60">
        <v>18.234739999999999</v>
      </c>
      <c r="D62" s="18">
        <f t="shared" si="4"/>
        <v>3.3153026869566933</v>
      </c>
      <c r="E62" s="16">
        <v>264.5</v>
      </c>
      <c r="F62" s="16">
        <v>91.933000000000007</v>
      </c>
      <c r="G62" s="16">
        <v>41</v>
      </c>
      <c r="H62" s="16">
        <v>93.563000000000002</v>
      </c>
      <c r="I62" s="16">
        <f t="shared" si="1"/>
        <v>3.6540675073130764</v>
      </c>
      <c r="J62" s="8">
        <v>264.5</v>
      </c>
      <c r="K62" s="8">
        <f t="shared" si="2"/>
        <v>83.707200466318085</v>
      </c>
      <c r="L62" s="8">
        <v>45.139379048469955</v>
      </c>
      <c r="M62" s="8">
        <f t="shared" si="3"/>
        <v>91.330195462955288</v>
      </c>
      <c r="Q62" s="60"/>
      <c r="S62" s="6"/>
    </row>
    <row r="63" spans="1:19">
      <c r="A63" s="13">
        <v>29251</v>
      </c>
      <c r="B63" s="14">
        <f t="shared" si="0"/>
        <v>11.669857177526456</v>
      </c>
      <c r="C63" s="60">
        <v>17.960270000000001</v>
      </c>
      <c r="D63" s="18">
        <f t="shared" si="4"/>
        <v>3.1616605447373032</v>
      </c>
      <c r="E63" s="16">
        <v>261.02</v>
      </c>
      <c r="F63" s="16">
        <v>94.286000000000001</v>
      </c>
      <c r="G63" s="16">
        <v>36.807000000000002</v>
      </c>
      <c r="H63" s="16">
        <v>93.590999999999994</v>
      </c>
      <c r="I63" s="16">
        <f t="shared" si="1"/>
        <v>3.4839968077053323</v>
      </c>
      <c r="J63" s="8">
        <v>261.02</v>
      </c>
      <c r="K63" s="8">
        <f t="shared" si="2"/>
        <v>85.849663376233408</v>
      </c>
      <c r="L63" s="8">
        <v>40.523051820415461</v>
      </c>
      <c r="M63" s="8">
        <f t="shared" si="3"/>
        <v>91.357527265836353</v>
      </c>
      <c r="Q63" s="60"/>
      <c r="S63" s="6"/>
    </row>
    <row r="64" spans="1:19">
      <c r="A64" s="13">
        <v>29280</v>
      </c>
      <c r="B64" s="14">
        <f t="shared" si="0"/>
        <v>10.208216292575832</v>
      </c>
      <c r="C64" s="60">
        <v>16.080539999999999</v>
      </c>
      <c r="D64" s="18">
        <f t="shared" si="4"/>
        <v>2.7646388083284781</v>
      </c>
      <c r="E64" s="16">
        <v>230.39099999999999</v>
      </c>
      <c r="F64" s="16">
        <v>96.698999999999998</v>
      </c>
      <c r="G64" s="16">
        <v>35.770000000000003</v>
      </c>
      <c r="H64" s="16">
        <v>93.619</v>
      </c>
      <c r="I64" s="16">
        <f t="shared" si="1"/>
        <v>3.0476288128179307</v>
      </c>
      <c r="J64" s="8">
        <v>230.39099999999999</v>
      </c>
      <c r="K64" s="8">
        <f t="shared" si="2"/>
        <v>88.046757724565623</v>
      </c>
      <c r="L64" s="8">
        <v>39.381355818628549</v>
      </c>
      <c r="M64" s="8">
        <f t="shared" si="3"/>
        <v>91.384859068717446</v>
      </c>
      <c r="Q64" s="60"/>
      <c r="S64" s="6"/>
    </row>
    <row r="65" spans="1:19">
      <c r="A65" s="13">
        <v>29311</v>
      </c>
      <c r="B65" s="14">
        <f t="shared" si="0"/>
        <v>10.629527449207876</v>
      </c>
      <c r="C65" s="60">
        <v>15.60862</v>
      </c>
      <c r="D65" s="18">
        <f t="shared" si="4"/>
        <v>2.8787707188679668</v>
      </c>
      <c r="E65" s="16">
        <v>240.292</v>
      </c>
      <c r="F65" s="16">
        <v>96.811999999999998</v>
      </c>
      <c r="G65" s="16">
        <v>37.651000000000003</v>
      </c>
      <c r="H65" s="16">
        <v>94.905000000000001</v>
      </c>
      <c r="I65" s="16">
        <f t="shared" si="1"/>
        <v>3.173409848731843</v>
      </c>
      <c r="J65" s="8">
        <v>240.292</v>
      </c>
      <c r="K65" s="8">
        <f t="shared" si="2"/>
        <v>88.14964693358408</v>
      </c>
      <c r="L65" s="8">
        <v>41.452262452535187</v>
      </c>
      <c r="M65" s="8">
        <f t="shared" si="3"/>
        <v>92.640169729612893</v>
      </c>
      <c r="Q65" s="60"/>
      <c r="S65" s="6"/>
    </row>
    <row r="66" spans="1:19">
      <c r="A66" s="13">
        <v>29341</v>
      </c>
      <c r="B66" s="14">
        <f t="shared" si="0"/>
        <v>10.425901181878791</v>
      </c>
      <c r="C66" s="60">
        <v>16.204969999999999</v>
      </c>
      <c r="D66" s="18">
        <f t="shared" si="4"/>
        <v>2.8239172334715761</v>
      </c>
      <c r="E66" s="16">
        <v>237.05</v>
      </c>
      <c r="F66" s="16">
        <v>96.924999999999997</v>
      </c>
      <c r="G66" s="16">
        <v>36.387</v>
      </c>
      <c r="H66" s="16">
        <v>96.207999999999998</v>
      </c>
      <c r="I66" s="16">
        <f t="shared" si="1"/>
        <v>3.1126179080467682</v>
      </c>
      <c r="J66" s="8">
        <v>237.05</v>
      </c>
      <c r="K66" s="8">
        <f t="shared" si="2"/>
        <v>88.252536142602537</v>
      </c>
      <c r="L66" s="8">
        <v>40.060648425284782</v>
      </c>
      <c r="M66" s="8">
        <f t="shared" si="3"/>
        <v>93.912074699400421</v>
      </c>
      <c r="Q66" s="60"/>
      <c r="S66" s="6"/>
    </row>
    <row r="67" spans="1:19">
      <c r="A67" s="13">
        <v>29372</v>
      </c>
      <c r="B67" s="14">
        <f t="shared" ref="B67:B130" si="5">(I67/(SUM($I$435:$I$446)/12))*100</f>
        <v>10.22299838493095</v>
      </c>
      <c r="C67" s="60">
        <v>15.29336</v>
      </c>
      <c r="D67" s="18">
        <f t="shared" si="4"/>
        <v>2.770109068826772</v>
      </c>
      <c r="E67" s="16">
        <v>236.95599999999999</v>
      </c>
      <c r="F67" s="16">
        <v>97.037999999999997</v>
      </c>
      <c r="G67" s="16">
        <v>32.011000000000003</v>
      </c>
      <c r="H67" s="16">
        <v>97.528999999999996</v>
      </c>
      <c r="I67" s="16">
        <f t="shared" ref="I67:I130" si="6">+(J67/K67+L67/M67)</f>
        <v>3.0520419570229524</v>
      </c>
      <c r="J67" s="8">
        <v>236.95599999999999</v>
      </c>
      <c r="K67" s="8">
        <f t="shared" ref="K67:K130" si="7">F67*(K$289/F$289)</f>
        <v>88.355425351620994</v>
      </c>
      <c r="L67" s="8">
        <v>35.242845432209073</v>
      </c>
      <c r="M67" s="8">
        <f t="shared" ref="M67:M130" si="8">H67*(M$289/H$289)</f>
        <v>95.201550113897213</v>
      </c>
      <c r="Q67" s="60"/>
      <c r="S67" s="6"/>
    </row>
    <row r="68" spans="1:19">
      <c r="A68" s="13">
        <v>29402</v>
      </c>
      <c r="B68" s="14">
        <f t="shared" si="5"/>
        <v>11.42823062154428</v>
      </c>
      <c r="C68" s="60">
        <v>17.841819999999998</v>
      </c>
      <c r="D68" s="18">
        <f t="shared" ref="D68:D131" si="9">+(E68/F68+G68/H68)</f>
        <v>3.094724705982792</v>
      </c>
      <c r="E68" s="16">
        <v>262.85599999999999</v>
      </c>
      <c r="F68" s="16">
        <v>99.006</v>
      </c>
      <c r="G68" s="16">
        <v>42.826999999999998</v>
      </c>
      <c r="H68" s="16">
        <v>97.384</v>
      </c>
      <c r="I68" s="16">
        <f t="shared" si="6"/>
        <v>3.411860008009111</v>
      </c>
      <c r="J68" s="8">
        <v>262.85599999999999</v>
      </c>
      <c r="K68" s="8">
        <f t="shared" si="7"/>
        <v>90.147336531694691</v>
      </c>
      <c r="L68" s="8">
        <v>47.150833817288365</v>
      </c>
      <c r="M68" s="8">
        <f t="shared" si="8"/>
        <v>95.060010420405902</v>
      </c>
      <c r="Q68" s="60"/>
      <c r="S68" s="6"/>
    </row>
    <row r="69" spans="1:19">
      <c r="A69" s="13">
        <v>29433</v>
      </c>
      <c r="B69" s="14">
        <f t="shared" si="5"/>
        <v>11.488313784917702</v>
      </c>
      <c r="C69" s="60">
        <v>17.04935</v>
      </c>
      <c r="D69" s="18">
        <f t="shared" si="9"/>
        <v>3.1122662807523325</v>
      </c>
      <c r="E69" s="16">
        <v>274.48899999999998</v>
      </c>
      <c r="F69" s="16">
        <v>101.014</v>
      </c>
      <c r="G69" s="16">
        <v>38.402999999999999</v>
      </c>
      <c r="H69" s="16">
        <v>97.24</v>
      </c>
      <c r="I69" s="16">
        <f t="shared" si="6"/>
        <v>3.4297976353686783</v>
      </c>
      <c r="J69" s="8">
        <v>274.48899999999998</v>
      </c>
      <c r="K69" s="8">
        <f t="shared" si="7"/>
        <v>91.975668670712949</v>
      </c>
      <c r="L69" s="8">
        <v>42.280184721911994</v>
      </c>
      <c r="M69" s="8">
        <f t="shared" si="8"/>
        <v>94.91944686273176</v>
      </c>
      <c r="Q69" s="60"/>
      <c r="S69" s="6"/>
    </row>
    <row r="70" spans="1:19">
      <c r="A70" s="13">
        <v>29464</v>
      </c>
      <c r="B70" s="14">
        <f t="shared" si="5"/>
        <v>11.054771084955155</v>
      </c>
      <c r="C70" s="60">
        <v>16.6404</v>
      </c>
      <c r="D70" s="18">
        <f t="shared" si="9"/>
        <v>2.9918643959816906</v>
      </c>
      <c r="E70" s="16">
        <v>257.89800000000002</v>
      </c>
      <c r="F70" s="16">
        <v>103.063</v>
      </c>
      <c r="G70" s="16">
        <v>47.530999999999999</v>
      </c>
      <c r="H70" s="16">
        <v>97.094999999999999</v>
      </c>
      <c r="I70" s="16">
        <f t="shared" si="6"/>
        <v>3.3003649131257466</v>
      </c>
      <c r="J70" s="8">
        <v>257.89800000000002</v>
      </c>
      <c r="K70" s="8">
        <f t="shared" si="7"/>
        <v>93.841332292649426</v>
      </c>
      <c r="L70" s="8">
        <v>52.32975184275184</v>
      </c>
      <c r="M70" s="8">
        <f t="shared" si="8"/>
        <v>94.777907169240436</v>
      </c>
      <c r="Q70" s="60"/>
      <c r="S70" s="6"/>
    </row>
    <row r="71" spans="1:19">
      <c r="A71" s="13">
        <v>29494</v>
      </c>
      <c r="B71" s="14">
        <f t="shared" si="5"/>
        <v>11.795392932155019</v>
      </c>
      <c r="C71" s="60">
        <v>16.882280000000002</v>
      </c>
      <c r="D71" s="18">
        <f t="shared" si="9"/>
        <v>3.1950912552146891</v>
      </c>
      <c r="E71" s="16">
        <v>281.07400000000001</v>
      </c>
      <c r="F71" s="16">
        <v>101.249</v>
      </c>
      <c r="G71" s="16">
        <v>41.47</v>
      </c>
      <c r="H71" s="16">
        <v>98.968000000000004</v>
      </c>
      <c r="I71" s="16">
        <f t="shared" si="6"/>
        <v>3.5214750871500087</v>
      </c>
      <c r="J71" s="8">
        <v>281.07400000000001</v>
      </c>
      <c r="K71" s="8">
        <f t="shared" si="7"/>
        <v>92.189641804512405</v>
      </c>
      <c r="L71" s="8">
        <v>45.656830466830463</v>
      </c>
      <c r="M71" s="8">
        <f t="shared" si="8"/>
        <v>96.606209554821447</v>
      </c>
      <c r="Q71" s="60"/>
      <c r="S71" s="6"/>
    </row>
    <row r="72" spans="1:19">
      <c r="A72" s="13">
        <v>29525</v>
      </c>
      <c r="B72" s="14">
        <f t="shared" si="5"/>
        <v>12.774649764359614</v>
      </c>
      <c r="C72" s="60">
        <v>19.580639999999999</v>
      </c>
      <c r="D72" s="18">
        <f t="shared" si="9"/>
        <v>3.4563758782584815</v>
      </c>
      <c r="E72" s="16">
        <v>283.99799999999999</v>
      </c>
      <c r="F72" s="16">
        <v>99.466999999999999</v>
      </c>
      <c r="G72" s="16">
        <v>60.645000000000003</v>
      </c>
      <c r="H72" s="16">
        <v>100.877</v>
      </c>
      <c r="I72" s="16">
        <f t="shared" si="6"/>
        <v>3.8138289373663303</v>
      </c>
      <c r="J72" s="8">
        <v>283.99799999999999</v>
      </c>
      <c r="K72" s="8">
        <f t="shared" si="7"/>
        <v>90.567088083531047</v>
      </c>
      <c r="L72" s="8">
        <v>66.767747375474656</v>
      </c>
      <c r="M72" s="8">
        <f t="shared" si="8"/>
        <v>98.469652829820973</v>
      </c>
      <c r="Q72" s="60"/>
      <c r="S72" s="6"/>
    </row>
    <row r="73" spans="1:19">
      <c r="A73" s="13">
        <v>29555</v>
      </c>
      <c r="B73" s="14">
        <f t="shared" si="5"/>
        <v>13.181829167233946</v>
      </c>
      <c r="C73" s="60">
        <v>19.286580000000001</v>
      </c>
      <c r="D73" s="18">
        <f t="shared" si="9"/>
        <v>3.5646423727802676</v>
      </c>
      <c r="E73" s="16">
        <v>280.81099999999998</v>
      </c>
      <c r="F73" s="16">
        <v>97.715999999999994</v>
      </c>
      <c r="G73" s="16">
        <v>71.040000000000006</v>
      </c>
      <c r="H73" s="16">
        <v>102.82299999999999</v>
      </c>
      <c r="I73" s="16">
        <f t="shared" si="6"/>
        <v>3.9353909854871483</v>
      </c>
      <c r="J73" s="8">
        <v>280.81099999999998</v>
      </c>
      <c r="K73" s="8">
        <f t="shared" si="7"/>
        <v>88.97276060573175</v>
      </c>
      <c r="L73" s="8">
        <v>78.212231404958686</v>
      </c>
      <c r="M73" s="8">
        <f t="shared" si="8"/>
        <v>100.36921313005622</v>
      </c>
      <c r="Q73" s="60"/>
      <c r="S73" s="6"/>
    </row>
    <row r="74" spans="1:19">
      <c r="A74" s="13">
        <v>29586</v>
      </c>
      <c r="B74" s="14">
        <f t="shared" si="5"/>
        <v>14.647945780042038</v>
      </c>
      <c r="C74" s="60">
        <v>22.372789999999998</v>
      </c>
      <c r="D74" s="18">
        <f t="shared" si="9"/>
        <v>3.9645403693895878</v>
      </c>
      <c r="E74" s="16">
        <v>321.76100000000002</v>
      </c>
      <c r="F74" s="16">
        <v>96.799000000000007</v>
      </c>
      <c r="G74" s="16">
        <v>64.058000000000007</v>
      </c>
      <c r="H74" s="16">
        <v>100.008</v>
      </c>
      <c r="I74" s="16">
        <f t="shared" si="6"/>
        <v>4.3730951939485774</v>
      </c>
      <c r="J74" s="8">
        <v>321.76100000000002</v>
      </c>
      <c r="K74" s="8">
        <f t="shared" si="7"/>
        <v>88.137810121927103</v>
      </c>
      <c r="L74" s="8">
        <v>70.525325441143622</v>
      </c>
      <c r="M74" s="8">
        <f t="shared" si="8"/>
        <v>97.621390804690222</v>
      </c>
      <c r="Q74" s="60"/>
      <c r="S74" s="6"/>
    </row>
    <row r="75" spans="1:19">
      <c r="A75" s="13">
        <v>29617</v>
      </c>
      <c r="B75" s="14">
        <f t="shared" si="5"/>
        <v>13.161351126890262</v>
      </c>
      <c r="C75" s="60">
        <v>20.30228</v>
      </c>
      <c r="D75" s="18">
        <f t="shared" si="9"/>
        <v>3.5635115199238525</v>
      </c>
      <c r="E75" s="16">
        <v>291.23599999999999</v>
      </c>
      <c r="F75" s="16">
        <v>95.891000000000005</v>
      </c>
      <c r="G75" s="16">
        <v>51.198</v>
      </c>
      <c r="H75" s="16">
        <v>97.269000000000005</v>
      </c>
      <c r="I75" s="16">
        <f t="shared" si="6"/>
        <v>3.9292773350713697</v>
      </c>
      <c r="J75" s="8">
        <v>291.23599999999999</v>
      </c>
      <c r="K75" s="8">
        <f t="shared" si="7"/>
        <v>87.31105435388497</v>
      </c>
      <c r="L75" s="8">
        <v>56.36697386642841</v>
      </c>
      <c r="M75" s="8">
        <f t="shared" si="8"/>
        <v>94.947754801430023</v>
      </c>
      <c r="Q75" s="60"/>
      <c r="S75" s="6"/>
    </row>
    <row r="76" spans="1:19">
      <c r="A76" s="13">
        <v>29645</v>
      </c>
      <c r="B76" s="14">
        <f t="shared" si="5"/>
        <v>13.610528816831986</v>
      </c>
      <c r="C76" s="60">
        <v>21.429929999999999</v>
      </c>
      <c r="D76" s="18">
        <f t="shared" si="9"/>
        <v>3.6827626405734799</v>
      </c>
      <c r="E76" s="16">
        <v>289.78899999999999</v>
      </c>
      <c r="F76" s="16">
        <v>94.992000000000004</v>
      </c>
      <c r="G76" s="16">
        <v>59.8</v>
      </c>
      <c r="H76" s="16">
        <v>94.605999999999995</v>
      </c>
      <c r="I76" s="16">
        <f t="shared" si="6"/>
        <v>4.0633778312508033</v>
      </c>
      <c r="J76" s="8">
        <v>289.78899999999999</v>
      </c>
      <c r="K76" s="8">
        <f t="shared" si="7"/>
        <v>86.492493301605379</v>
      </c>
      <c r="L76" s="8">
        <v>65.837435782890324</v>
      </c>
      <c r="M76" s="8">
        <f t="shared" si="8"/>
        <v>92.348305120275612</v>
      </c>
      <c r="Q76" s="60"/>
      <c r="S76" s="6"/>
    </row>
    <row r="77" spans="1:19">
      <c r="A77" s="13">
        <v>29676</v>
      </c>
      <c r="B77" s="14">
        <f t="shared" si="5"/>
        <v>15.046658697353072</v>
      </c>
      <c r="C77" s="60">
        <v>22.672319999999999</v>
      </c>
      <c r="D77" s="18">
        <f t="shared" si="9"/>
        <v>4.0669225582039124</v>
      </c>
      <c r="E77" s="16">
        <v>302.76299999999998</v>
      </c>
      <c r="F77" s="16">
        <v>94.501999999999995</v>
      </c>
      <c r="G77" s="16">
        <v>80.518000000000001</v>
      </c>
      <c r="H77" s="16">
        <v>93.284000000000006</v>
      </c>
      <c r="I77" s="16">
        <f t="shared" si="6"/>
        <v>4.4921296011371794</v>
      </c>
      <c r="J77" s="8">
        <v>302.76299999999998</v>
      </c>
      <c r="K77" s="8">
        <f t="shared" si="7"/>
        <v>86.046336554534179</v>
      </c>
      <c r="L77" s="8">
        <v>88.647134688407405</v>
      </c>
      <c r="M77" s="8">
        <f t="shared" si="8"/>
        <v>91.057853569961637</v>
      </c>
      <c r="Q77" s="60"/>
      <c r="S77" s="6"/>
    </row>
    <row r="78" spans="1:19">
      <c r="A78" s="13">
        <v>29706</v>
      </c>
      <c r="B78" s="14">
        <f t="shared" si="5"/>
        <v>14.040196791602336</v>
      </c>
      <c r="C78" s="60">
        <v>21.893470000000001</v>
      </c>
      <c r="D78" s="18">
        <f t="shared" si="9"/>
        <v>3.7985465087389834</v>
      </c>
      <c r="E78" s="16">
        <v>294.15300000000002</v>
      </c>
      <c r="F78" s="16">
        <v>94.013999999999996</v>
      </c>
      <c r="G78" s="16">
        <v>61.601999999999997</v>
      </c>
      <c r="H78" s="16">
        <v>91.980999999999995</v>
      </c>
      <c r="I78" s="16">
        <f t="shared" si="6"/>
        <v>4.1916537672541958</v>
      </c>
      <c r="J78" s="8">
        <v>294.15300000000002</v>
      </c>
      <c r="K78" s="8">
        <f t="shared" si="7"/>
        <v>85.602000855410211</v>
      </c>
      <c r="L78" s="8">
        <v>67.821366540093805</v>
      </c>
      <c r="M78" s="8">
        <f t="shared" si="8"/>
        <v>89.785948600174095</v>
      </c>
      <c r="Q78" s="60"/>
      <c r="S78" s="6"/>
    </row>
    <row r="79" spans="1:19">
      <c r="A79" s="13">
        <v>29737</v>
      </c>
      <c r="B79" s="14">
        <f t="shared" si="5"/>
        <v>13.5510325585836</v>
      </c>
      <c r="C79" s="60">
        <v>20.314430000000002</v>
      </c>
      <c r="D79" s="18">
        <f t="shared" si="9"/>
        <v>3.665533601016211</v>
      </c>
      <c r="E79" s="16">
        <v>280.05099999999999</v>
      </c>
      <c r="F79" s="16">
        <v>93.528999999999996</v>
      </c>
      <c r="G79" s="16">
        <v>60.881</v>
      </c>
      <c r="H79" s="16">
        <v>90.695999999999998</v>
      </c>
      <c r="I79" s="16">
        <f t="shared" si="6"/>
        <v>4.0456154224522649</v>
      </c>
      <c r="J79" s="8">
        <v>280.05099999999999</v>
      </c>
      <c r="K79" s="8">
        <f t="shared" si="7"/>
        <v>85.160396728207104</v>
      </c>
      <c r="L79" s="8">
        <v>67.027574045119493</v>
      </c>
      <c r="M79" s="8">
        <f t="shared" si="8"/>
        <v>88.531614075095845</v>
      </c>
      <c r="Q79" s="60"/>
      <c r="S79" s="6"/>
    </row>
    <row r="80" spans="1:19">
      <c r="A80" s="13">
        <v>29767</v>
      </c>
      <c r="B80" s="14">
        <f t="shared" si="5"/>
        <v>13.560661047870218</v>
      </c>
      <c r="C80" s="60">
        <v>21.35295</v>
      </c>
      <c r="D80" s="18">
        <f t="shared" si="9"/>
        <v>3.6683512806618688</v>
      </c>
      <c r="E80" s="16">
        <v>278.64499999999998</v>
      </c>
      <c r="F80" s="16">
        <v>92.742000000000004</v>
      </c>
      <c r="G80" s="16">
        <v>59.121000000000002</v>
      </c>
      <c r="H80" s="16">
        <v>89.06</v>
      </c>
      <c r="I80" s="16">
        <f t="shared" si="6"/>
        <v>4.0484899757074837</v>
      </c>
      <c r="J80" s="8">
        <v>278.64499999999998</v>
      </c>
      <c r="K80" s="8">
        <f t="shared" si="7"/>
        <v>84.443814360972354</v>
      </c>
      <c r="L80" s="8">
        <v>65.089883627429089</v>
      </c>
      <c r="M80" s="8">
        <f t="shared" si="8"/>
        <v>86.934655878186859</v>
      </c>
      <c r="Q80" s="60"/>
      <c r="S80" s="6"/>
    </row>
    <row r="81" spans="1:19">
      <c r="A81" s="13">
        <v>29798</v>
      </c>
      <c r="B81" s="14">
        <f t="shared" si="5"/>
        <v>14.272146767011698</v>
      </c>
      <c r="C81" s="60">
        <v>21.278749999999999</v>
      </c>
      <c r="D81" s="18">
        <f t="shared" si="9"/>
        <v>3.8637158453251956</v>
      </c>
      <c r="E81" s="16">
        <v>300.94900000000001</v>
      </c>
      <c r="F81" s="16">
        <v>91.962000000000003</v>
      </c>
      <c r="G81" s="16">
        <v>51.701000000000001</v>
      </c>
      <c r="H81" s="16">
        <v>87.453999999999994</v>
      </c>
      <c r="I81" s="16">
        <f t="shared" si="6"/>
        <v>4.2609016562026394</v>
      </c>
      <c r="J81" s="8">
        <v>300.94900000000001</v>
      </c>
      <c r="K81" s="8">
        <f t="shared" si="7"/>
        <v>83.7336056615529</v>
      </c>
      <c r="L81" s="8">
        <v>56.920756980120615</v>
      </c>
      <c r="M81" s="8">
        <f t="shared" si="8"/>
        <v>85.366981755793319</v>
      </c>
      <c r="Q81" s="60"/>
      <c r="S81" s="6"/>
    </row>
    <row r="82" spans="1:19">
      <c r="A82" s="13">
        <v>29829</v>
      </c>
      <c r="B82" s="14">
        <f t="shared" si="5"/>
        <v>13.645954144313881</v>
      </c>
      <c r="C82" s="60">
        <v>20.588010000000001</v>
      </c>
      <c r="D82" s="18">
        <f t="shared" si="9"/>
        <v>3.6901123648236198</v>
      </c>
      <c r="E82" s="16">
        <v>271.142</v>
      </c>
      <c r="F82" s="16">
        <v>91.188000000000002</v>
      </c>
      <c r="G82" s="16">
        <v>61.545000000000002</v>
      </c>
      <c r="H82" s="16">
        <v>85.876000000000005</v>
      </c>
      <c r="I82" s="16">
        <f t="shared" si="6"/>
        <v>4.0739539442212793</v>
      </c>
      <c r="J82" s="8">
        <v>271.142</v>
      </c>
      <c r="K82" s="8">
        <f t="shared" si="7"/>
        <v>83.028860105975141</v>
      </c>
      <c r="L82" s="8">
        <v>67.758611793611792</v>
      </c>
      <c r="M82" s="8">
        <f t="shared" si="8"/>
        <v>83.826639436280885</v>
      </c>
      <c r="Q82" s="60"/>
      <c r="S82" s="6"/>
    </row>
    <row r="83" spans="1:19">
      <c r="A83" s="13">
        <v>29859</v>
      </c>
      <c r="B83" s="14">
        <f t="shared" si="5"/>
        <v>14.326878627068115</v>
      </c>
      <c r="C83" s="60">
        <v>21.543199999999999</v>
      </c>
      <c r="D83" s="18">
        <f t="shared" si="9"/>
        <v>3.873706763944099</v>
      </c>
      <c r="E83" s="16">
        <v>283.702</v>
      </c>
      <c r="F83" s="16">
        <v>91.48</v>
      </c>
      <c r="G83" s="16">
        <v>67.278999999999996</v>
      </c>
      <c r="H83" s="16">
        <v>87.096999999999994</v>
      </c>
      <c r="I83" s="16">
        <f t="shared" si="6"/>
        <v>4.2772416698648072</v>
      </c>
      <c r="J83" s="8">
        <v>283.702</v>
      </c>
      <c r="K83" s="8">
        <f t="shared" si="7"/>
        <v>83.294733106270627</v>
      </c>
      <c r="L83" s="8">
        <v>74.071519097609993</v>
      </c>
      <c r="M83" s="8">
        <f t="shared" si="8"/>
        <v>85.018501269059513</v>
      </c>
      <c r="Q83" s="60"/>
      <c r="S83" s="6"/>
    </row>
    <row r="84" spans="1:19">
      <c r="A84" s="13">
        <v>29890</v>
      </c>
      <c r="B84" s="14">
        <f t="shared" si="5"/>
        <v>14.595365006083533</v>
      </c>
      <c r="C84" s="60">
        <v>20.13805</v>
      </c>
      <c r="D84" s="18">
        <f t="shared" si="9"/>
        <v>3.950511873364948</v>
      </c>
      <c r="E84" s="16">
        <v>304.66500000000002</v>
      </c>
      <c r="F84" s="16">
        <v>91.772000000000006</v>
      </c>
      <c r="G84" s="16">
        <v>55.713000000000001</v>
      </c>
      <c r="H84" s="16">
        <v>88.334000000000003</v>
      </c>
      <c r="I84" s="16">
        <f t="shared" si="6"/>
        <v>4.3573973798424293</v>
      </c>
      <c r="J84" s="8">
        <v>304.66500000000002</v>
      </c>
      <c r="K84" s="8">
        <f t="shared" si="7"/>
        <v>83.560606106566112</v>
      </c>
      <c r="L84" s="8">
        <v>61.33781036408309</v>
      </c>
      <c r="M84" s="8">
        <f t="shared" si="8"/>
        <v>86.225981274913082</v>
      </c>
      <c r="Q84" s="60"/>
      <c r="S84" s="6"/>
    </row>
    <row r="85" spans="1:19">
      <c r="A85" s="13">
        <v>29920</v>
      </c>
      <c r="B85" s="14">
        <f t="shared" si="5"/>
        <v>15.952476018135503</v>
      </c>
      <c r="C85" s="60">
        <v>23.73582</v>
      </c>
      <c r="D85" s="18">
        <f t="shared" si="9"/>
        <v>4.3117095944169312</v>
      </c>
      <c r="E85" s="16">
        <v>312.56099999999998</v>
      </c>
      <c r="F85" s="16">
        <v>92.066000000000003</v>
      </c>
      <c r="G85" s="16">
        <v>82.131</v>
      </c>
      <c r="H85" s="16">
        <v>89.59</v>
      </c>
      <c r="I85" s="16">
        <f t="shared" si="6"/>
        <v>4.7625583309803936</v>
      </c>
      <c r="J85" s="8">
        <v>312.56099999999998</v>
      </c>
      <c r="K85" s="8">
        <f t="shared" si="7"/>
        <v>83.828300154808829</v>
      </c>
      <c r="L85" s="8">
        <v>90.4229839178021</v>
      </c>
      <c r="M85" s="8">
        <f t="shared" si="8"/>
        <v>87.452007861293069</v>
      </c>
      <c r="Q85" s="60"/>
      <c r="S85" s="6"/>
    </row>
    <row r="86" spans="1:19">
      <c r="A86" s="13">
        <v>29951</v>
      </c>
      <c r="B86" s="14">
        <f t="shared" si="5"/>
        <v>15.239770844673586</v>
      </c>
      <c r="C86" s="60">
        <v>23.496549999999999</v>
      </c>
      <c r="D86" s="18">
        <f t="shared" si="9"/>
        <v>4.121582166156478</v>
      </c>
      <c r="E86" s="16">
        <v>303.53899999999999</v>
      </c>
      <c r="F86" s="16">
        <v>90.914000000000001</v>
      </c>
      <c r="G86" s="16">
        <v>68.75</v>
      </c>
      <c r="H86" s="16">
        <v>87.822000000000003</v>
      </c>
      <c r="I86" s="16">
        <f t="shared" si="6"/>
        <v>4.5497825864787194</v>
      </c>
      <c r="J86" s="8">
        <v>303.53899999999999</v>
      </c>
      <c r="K86" s="8">
        <f t="shared" si="7"/>
        <v>82.779376537204726</v>
      </c>
      <c r="L86" s="8">
        <v>75.691031941031937</v>
      </c>
      <c r="M86" s="8">
        <f t="shared" si="8"/>
        <v>85.726199736516136</v>
      </c>
      <c r="Q86" s="60"/>
      <c r="S86" s="6"/>
    </row>
    <row r="87" spans="1:19">
      <c r="A87" s="13">
        <v>29982</v>
      </c>
      <c r="B87" s="14">
        <f t="shared" si="5"/>
        <v>14.080033567845106</v>
      </c>
      <c r="C87" s="60">
        <v>21.780069999999998</v>
      </c>
      <c r="D87" s="18">
        <f t="shared" si="9"/>
        <v>3.8060250748580389</v>
      </c>
      <c r="E87" s="16">
        <v>270.40699999999998</v>
      </c>
      <c r="F87" s="16">
        <v>89.775999999999996</v>
      </c>
      <c r="G87" s="16">
        <v>68.355999999999995</v>
      </c>
      <c r="H87" s="16">
        <v>86.09</v>
      </c>
      <c r="I87" s="16">
        <f t="shared" si="6"/>
        <v>4.203546903489519</v>
      </c>
      <c r="J87" s="8">
        <v>270.40699999999998</v>
      </c>
      <c r="K87" s="8">
        <f t="shared" si="7"/>
        <v>81.743200255231216</v>
      </c>
      <c r="L87" s="8">
        <v>75.257253517980786</v>
      </c>
      <c r="M87" s="8">
        <f t="shared" si="8"/>
        <v>84.035532501157732</v>
      </c>
      <c r="Q87" s="60"/>
      <c r="S87" s="6"/>
    </row>
    <row r="88" spans="1:19">
      <c r="A88" s="13">
        <v>30010</v>
      </c>
      <c r="B88" s="14">
        <f t="shared" si="5"/>
        <v>14.359651233020188</v>
      </c>
      <c r="C88" s="60">
        <v>22.381640000000001</v>
      </c>
      <c r="D88" s="18">
        <f t="shared" si="9"/>
        <v>3.883142707282393</v>
      </c>
      <c r="E88" s="16">
        <v>277.50200000000001</v>
      </c>
      <c r="F88" s="16">
        <v>88.652000000000001</v>
      </c>
      <c r="G88" s="16">
        <v>63.539000000000001</v>
      </c>
      <c r="H88" s="16">
        <v>84.391999999999996</v>
      </c>
      <c r="I88" s="16">
        <f t="shared" si="6"/>
        <v>4.2870258216997668</v>
      </c>
      <c r="J88" s="8">
        <v>277.50200000000001</v>
      </c>
      <c r="K88" s="8">
        <f t="shared" si="7"/>
        <v>80.719771308888326</v>
      </c>
      <c r="L88" s="8">
        <v>69.953926960017867</v>
      </c>
      <c r="M88" s="8">
        <f t="shared" si="8"/>
        <v>82.37805388358349</v>
      </c>
      <c r="Q88" s="60"/>
      <c r="S88" s="6"/>
    </row>
    <row r="89" spans="1:19">
      <c r="A89" s="13">
        <v>30041</v>
      </c>
      <c r="B89" s="14">
        <f t="shared" si="5"/>
        <v>15.112897934770187</v>
      </c>
      <c r="C89" s="60">
        <v>22.56484</v>
      </c>
      <c r="D89" s="18">
        <f t="shared" si="9"/>
        <v>4.082433371819473</v>
      </c>
      <c r="E89" s="16">
        <v>275.08300000000003</v>
      </c>
      <c r="F89" s="16">
        <v>87.977999999999994</v>
      </c>
      <c r="G89" s="16">
        <v>80.117999999999995</v>
      </c>
      <c r="H89" s="16">
        <v>83.831000000000003</v>
      </c>
      <c r="I89" s="16">
        <f t="shared" si="6"/>
        <v>4.5119051038014701</v>
      </c>
      <c r="J89" s="8">
        <v>275.08300000000003</v>
      </c>
      <c r="K89" s="8">
        <f t="shared" si="7"/>
        <v>80.106078150672019</v>
      </c>
      <c r="L89" s="8">
        <v>88.206750502568681</v>
      </c>
      <c r="M89" s="8">
        <f t="shared" si="8"/>
        <v>81.830441690144653</v>
      </c>
      <c r="Q89" s="60"/>
      <c r="S89" s="6"/>
    </row>
    <row r="90" spans="1:19">
      <c r="A90" s="13">
        <v>30071</v>
      </c>
      <c r="B90" s="14">
        <f t="shared" si="5"/>
        <v>14.752026820113057</v>
      </c>
      <c r="C90" s="60">
        <v>22.515309999999999</v>
      </c>
      <c r="D90" s="18">
        <f t="shared" si="9"/>
        <v>3.9878170294668629</v>
      </c>
      <c r="E90" s="16">
        <v>276.00299999999999</v>
      </c>
      <c r="F90" s="16">
        <v>87.308999999999997</v>
      </c>
      <c r="G90" s="16">
        <v>68.834000000000003</v>
      </c>
      <c r="H90" s="16">
        <v>83.274000000000001</v>
      </c>
      <c r="I90" s="16">
        <f t="shared" si="6"/>
        <v>4.404168240159323</v>
      </c>
      <c r="J90" s="8">
        <v>276.00299999999999</v>
      </c>
      <c r="K90" s="8">
        <f t="shared" si="7"/>
        <v>79.496937612323805</v>
      </c>
      <c r="L90" s="8">
        <v>75.783512620058076</v>
      </c>
      <c r="M90" s="8">
        <f t="shared" si="8"/>
        <v>81.286734039974547</v>
      </c>
      <c r="Q90" s="60"/>
      <c r="S90" s="6"/>
    </row>
    <row r="91" spans="1:19">
      <c r="A91" s="13">
        <v>30102</v>
      </c>
      <c r="B91" s="14">
        <f t="shared" si="5"/>
        <v>15.909064607514873</v>
      </c>
      <c r="C91" s="60">
        <v>23.8047</v>
      </c>
      <c r="D91" s="18">
        <f t="shared" si="9"/>
        <v>4.3026070175295654</v>
      </c>
      <c r="E91" s="16">
        <v>302.04000000000002</v>
      </c>
      <c r="F91" s="16">
        <v>86.644999999999996</v>
      </c>
      <c r="G91" s="16">
        <v>67.554000000000002</v>
      </c>
      <c r="H91" s="16">
        <v>82.72</v>
      </c>
      <c r="I91" s="16">
        <f t="shared" si="6"/>
        <v>4.7495979996139113</v>
      </c>
      <c r="J91" s="8">
        <v>302.04000000000002</v>
      </c>
      <c r="K91" s="8">
        <f t="shared" si="7"/>
        <v>78.892349693843656</v>
      </c>
      <c r="L91" s="8">
        <v>74.374283225374143</v>
      </c>
      <c r="M91" s="8">
        <f t="shared" si="8"/>
        <v>80.745954797255976</v>
      </c>
      <c r="Q91" s="60"/>
      <c r="S91" s="6"/>
    </row>
    <row r="92" spans="1:19">
      <c r="A92" s="13">
        <v>30132</v>
      </c>
      <c r="B92" s="14">
        <f t="shared" si="5"/>
        <v>14.716130553675677</v>
      </c>
      <c r="C92" s="60">
        <v>23.13982</v>
      </c>
      <c r="D92" s="18">
        <f t="shared" si="9"/>
        <v>3.9815992789591617</v>
      </c>
      <c r="E92" s="16">
        <v>281.95299999999997</v>
      </c>
      <c r="F92" s="16">
        <v>85.796000000000006</v>
      </c>
      <c r="G92" s="16">
        <v>55.968000000000004</v>
      </c>
      <c r="H92" s="16">
        <v>80.497</v>
      </c>
      <c r="I92" s="16">
        <f t="shared" si="6"/>
        <v>4.3934515299396626</v>
      </c>
      <c r="J92" s="8">
        <v>281.95299999999997</v>
      </c>
      <c r="K92" s="8">
        <f t="shared" si="7"/>
        <v>78.119314840244812</v>
      </c>
      <c r="L92" s="8">
        <v>61.618555282555285</v>
      </c>
      <c r="M92" s="8">
        <f t="shared" si="8"/>
        <v>78.57600487566144</v>
      </c>
      <c r="Q92" s="60"/>
      <c r="S92" s="6"/>
    </row>
    <row r="93" spans="1:19">
      <c r="A93" s="13">
        <v>30163</v>
      </c>
      <c r="B93" s="14">
        <f t="shared" si="5"/>
        <v>16.433199765265098</v>
      </c>
      <c r="C93" s="60">
        <v>24.437950000000001</v>
      </c>
      <c r="D93" s="18">
        <f t="shared" si="9"/>
        <v>4.4405375496097443</v>
      </c>
      <c r="E93" s="16">
        <v>293.53699999999998</v>
      </c>
      <c r="F93" s="16">
        <v>84.954999999999998</v>
      </c>
      <c r="G93" s="16">
        <v>77.183999999999997</v>
      </c>
      <c r="H93" s="16">
        <v>78.332999999999998</v>
      </c>
      <c r="I93" s="16">
        <f t="shared" si="6"/>
        <v>4.9060767969658228</v>
      </c>
      <c r="J93" s="8">
        <v>293.53699999999998</v>
      </c>
      <c r="K93" s="8">
        <f t="shared" si="7"/>
        <v>77.353564178434866</v>
      </c>
      <c r="L93" s="8">
        <v>84.976532499441575</v>
      </c>
      <c r="M93" s="8">
        <f t="shared" si="8"/>
        <v>76.46364696728061</v>
      </c>
      <c r="Q93" s="60"/>
      <c r="S93" s="6"/>
    </row>
    <row r="94" spans="1:19">
      <c r="A94" s="13">
        <v>30194</v>
      </c>
      <c r="B94" s="14">
        <f t="shared" si="5"/>
        <v>15.732030934878283</v>
      </c>
      <c r="C94" s="60">
        <v>23.979839999999999</v>
      </c>
      <c r="D94" s="18">
        <f t="shared" si="9"/>
        <v>4.2531649295125087</v>
      </c>
      <c r="E94" s="16">
        <v>284.97199999999998</v>
      </c>
      <c r="F94" s="16">
        <v>84.122</v>
      </c>
      <c r="G94" s="16">
        <v>65.98</v>
      </c>
      <c r="H94" s="16">
        <v>76.227999999999994</v>
      </c>
      <c r="I94" s="16">
        <f t="shared" si="6"/>
        <v>4.6967451890833747</v>
      </c>
      <c r="J94" s="8">
        <v>284.97199999999998</v>
      </c>
      <c r="K94" s="8">
        <f t="shared" si="7"/>
        <v>76.595097708413832</v>
      </c>
      <c r="L94" s="8">
        <v>72.641371454098731</v>
      </c>
      <c r="M94" s="8">
        <f t="shared" si="8"/>
        <v>74.408881072113488</v>
      </c>
      <c r="Q94" s="60"/>
      <c r="S94" s="6"/>
    </row>
    <row r="95" spans="1:19">
      <c r="A95" s="13">
        <v>30224</v>
      </c>
      <c r="B95" s="14">
        <f t="shared" si="5"/>
        <v>15.852345980342946</v>
      </c>
      <c r="C95" s="60">
        <v>24.284890000000001</v>
      </c>
      <c r="D95" s="18">
        <f t="shared" si="9"/>
        <v>4.2875876424212969</v>
      </c>
      <c r="E95" s="16">
        <v>292.25299999999999</v>
      </c>
      <c r="F95" s="16">
        <v>83.843000000000004</v>
      </c>
      <c r="G95" s="16">
        <v>60.966999999999999</v>
      </c>
      <c r="H95" s="16">
        <v>76.031000000000006</v>
      </c>
      <c r="I95" s="16">
        <f t="shared" si="6"/>
        <v>4.7326648432780338</v>
      </c>
      <c r="J95" s="8">
        <v>292.25299999999999</v>
      </c>
      <c r="K95" s="8">
        <f t="shared" si="7"/>
        <v>76.341061519775351</v>
      </c>
      <c r="L95" s="8">
        <v>67.122256645074827</v>
      </c>
      <c r="M95" s="8">
        <f t="shared" si="8"/>
        <v>74.216582316128736</v>
      </c>
      <c r="Q95" s="60"/>
      <c r="S95" s="6"/>
    </row>
    <row r="96" spans="1:19">
      <c r="A96" s="13">
        <v>30255</v>
      </c>
      <c r="B96" s="14">
        <f t="shared" si="5"/>
        <v>15.995568590031361</v>
      </c>
      <c r="C96" s="60">
        <v>23.55133</v>
      </c>
      <c r="D96" s="18">
        <f t="shared" si="9"/>
        <v>4.3224770400569827</v>
      </c>
      <c r="E96" s="16">
        <v>281.666</v>
      </c>
      <c r="F96" s="16">
        <v>83.564999999999998</v>
      </c>
      <c r="G96" s="16">
        <v>72.183000000000007</v>
      </c>
      <c r="H96" s="16">
        <v>75.834000000000003</v>
      </c>
      <c r="I96" s="16">
        <f t="shared" si="6"/>
        <v>4.7754234741125741</v>
      </c>
      <c r="J96" s="8">
        <v>281.666</v>
      </c>
      <c r="K96" s="8">
        <f t="shared" si="7"/>
        <v>76.087935855110459</v>
      </c>
      <c r="L96" s="8">
        <v>79.470629215992858</v>
      </c>
      <c r="M96" s="8">
        <f t="shared" si="8"/>
        <v>74.024283560143985</v>
      </c>
      <c r="Q96" s="60"/>
      <c r="S96" s="6"/>
    </row>
    <row r="97" spans="1:19">
      <c r="A97" s="13">
        <v>30285</v>
      </c>
      <c r="B97" s="14">
        <f t="shared" si="5"/>
        <v>15.791820354599057</v>
      </c>
      <c r="C97" s="60">
        <v>23.67877</v>
      </c>
      <c r="D97" s="18">
        <f t="shared" si="9"/>
        <v>4.2670918775313389</v>
      </c>
      <c r="E97" s="16">
        <v>276.12099999999998</v>
      </c>
      <c r="F97" s="16">
        <v>83.287999999999997</v>
      </c>
      <c r="G97" s="16">
        <v>71.995000000000005</v>
      </c>
      <c r="H97" s="16">
        <v>75.638000000000005</v>
      </c>
      <c r="I97" s="16">
        <f t="shared" si="6"/>
        <v>4.7145951202584433</v>
      </c>
      <c r="J97" s="8">
        <v>276.12099999999998</v>
      </c>
      <c r="K97" s="8">
        <f t="shared" si="7"/>
        <v>75.835720714419196</v>
      </c>
      <c r="L97" s="8">
        <v>79.263648648648655</v>
      </c>
      <c r="M97" s="8">
        <f t="shared" si="8"/>
        <v>73.832960939976402</v>
      </c>
      <c r="Q97" s="60"/>
      <c r="S97" s="6"/>
    </row>
    <row r="98" spans="1:19">
      <c r="A98" s="13">
        <v>30316</v>
      </c>
      <c r="B98" s="14">
        <f t="shared" si="5"/>
        <v>15.564285463014006</v>
      </c>
      <c r="C98" s="60">
        <v>23.800850000000001</v>
      </c>
      <c r="D98" s="18">
        <f t="shared" si="9"/>
        <v>4.2043725569407702</v>
      </c>
      <c r="E98" s="16">
        <v>266.745</v>
      </c>
      <c r="F98" s="16">
        <v>82.831000000000003</v>
      </c>
      <c r="G98" s="16">
        <v>74.941999999999993</v>
      </c>
      <c r="H98" s="16">
        <v>76.159000000000006</v>
      </c>
      <c r="I98" s="16">
        <f t="shared" si="6"/>
        <v>4.6466653398108706</v>
      </c>
      <c r="J98" s="8">
        <v>266.745</v>
      </c>
      <c r="K98" s="8">
        <f t="shared" si="7"/>
        <v>75.419611258477289</v>
      </c>
      <c r="L98" s="8">
        <v>82.508179137815489</v>
      </c>
      <c r="M98" s="8">
        <f t="shared" si="8"/>
        <v>74.34152770072798</v>
      </c>
      <c r="Q98" s="60"/>
      <c r="S98" s="6"/>
    </row>
    <row r="99" spans="1:19">
      <c r="A99" s="13">
        <v>30347</v>
      </c>
      <c r="B99" s="14">
        <f t="shared" si="5"/>
        <v>16.480153546592504</v>
      </c>
      <c r="C99" s="60">
        <v>25.602399999999999</v>
      </c>
      <c r="D99" s="18">
        <f t="shared" si="9"/>
        <v>4.4492685903994333</v>
      </c>
      <c r="E99" s="16">
        <v>273.02300000000002</v>
      </c>
      <c r="F99" s="16">
        <v>82.376000000000005</v>
      </c>
      <c r="G99" s="16">
        <v>87.03</v>
      </c>
      <c r="H99" s="16">
        <v>76.683999999999997</v>
      </c>
      <c r="I99" s="16">
        <f t="shared" si="6"/>
        <v>4.920094691252431</v>
      </c>
      <c r="J99" s="8">
        <v>273.02300000000002</v>
      </c>
      <c r="K99" s="8">
        <f t="shared" si="7"/>
        <v>75.005322850482614</v>
      </c>
      <c r="L99" s="8">
        <v>95.816589233861961</v>
      </c>
      <c r="M99" s="8">
        <f t="shared" si="8"/>
        <v>74.853999004748275</v>
      </c>
      <c r="Q99" s="60"/>
      <c r="S99" s="6"/>
    </row>
    <row r="100" spans="1:19">
      <c r="A100" s="13">
        <v>30375</v>
      </c>
      <c r="B100" s="14">
        <f t="shared" si="5"/>
        <v>16.57792341881613</v>
      </c>
      <c r="C100" s="60">
        <v>25.664249999999999</v>
      </c>
      <c r="D100" s="18">
        <f t="shared" si="9"/>
        <v>4.4794452045684494</v>
      </c>
      <c r="E100" s="16">
        <v>284.93200000000002</v>
      </c>
      <c r="F100" s="16">
        <v>81.923000000000002</v>
      </c>
      <c r="G100" s="16">
        <v>77.319999999999993</v>
      </c>
      <c r="H100" s="16">
        <v>77.212000000000003</v>
      </c>
      <c r="I100" s="16">
        <f t="shared" si="6"/>
        <v>4.9492835594223736</v>
      </c>
      <c r="J100" s="8">
        <v>284.93200000000002</v>
      </c>
      <c r="K100" s="8">
        <f t="shared" si="7"/>
        <v>74.59285549043517</v>
      </c>
      <c r="L100" s="8">
        <v>85.126263122626753</v>
      </c>
      <c r="M100" s="8">
        <f t="shared" si="8"/>
        <v>75.369398716220118</v>
      </c>
      <c r="Q100" s="60"/>
      <c r="S100" s="6"/>
    </row>
    <row r="101" spans="1:19">
      <c r="A101" s="13">
        <v>30406</v>
      </c>
      <c r="B101" s="14">
        <f t="shared" si="5"/>
        <v>17.681976172536622</v>
      </c>
      <c r="C101" s="60">
        <v>25.288589999999999</v>
      </c>
      <c r="D101" s="18">
        <f t="shared" si="9"/>
        <v>4.7732512260274831</v>
      </c>
      <c r="E101" s="16">
        <v>288.89400000000001</v>
      </c>
      <c r="F101" s="16">
        <v>81.662000000000006</v>
      </c>
      <c r="G101" s="16">
        <v>94.582999999999998</v>
      </c>
      <c r="H101" s="16">
        <v>76.55</v>
      </c>
      <c r="I101" s="16">
        <f t="shared" si="6"/>
        <v>5.2788948143834027</v>
      </c>
      <c r="J101" s="8">
        <v>288.89400000000001</v>
      </c>
      <c r="K101" s="8">
        <f t="shared" si="7"/>
        <v>74.355208733321732</v>
      </c>
      <c r="L101" s="8">
        <v>104.13214362296179</v>
      </c>
      <c r="M101" s="8">
        <f t="shared" si="8"/>
        <v>74.723196805245948</v>
      </c>
      <c r="Q101" s="60"/>
      <c r="S101" s="6"/>
    </row>
    <row r="102" spans="1:19">
      <c r="A102" s="13">
        <v>30436</v>
      </c>
      <c r="B102" s="14">
        <f t="shared" si="5"/>
        <v>15.910202101093088</v>
      </c>
      <c r="C102" s="60">
        <v>24.993580000000001</v>
      </c>
      <c r="D102" s="18">
        <f t="shared" si="9"/>
        <v>4.2952410265127039</v>
      </c>
      <c r="E102" s="16">
        <v>259.988</v>
      </c>
      <c r="F102" s="16">
        <v>81.402000000000001</v>
      </c>
      <c r="G102" s="16">
        <v>83.587999999999994</v>
      </c>
      <c r="H102" s="16">
        <v>75.894999999999996</v>
      </c>
      <c r="I102" s="16">
        <f t="shared" si="6"/>
        <v>4.7499375945151172</v>
      </c>
      <c r="J102" s="8">
        <v>259.988</v>
      </c>
      <c r="K102" s="8">
        <f t="shared" si="7"/>
        <v>74.118472500181923</v>
      </c>
      <c r="L102" s="8">
        <v>92.027083314719675</v>
      </c>
      <c r="M102" s="8">
        <f t="shared" si="8"/>
        <v>74.083827844992044</v>
      </c>
      <c r="Q102" s="60"/>
      <c r="S102" s="6"/>
    </row>
    <row r="103" spans="1:19">
      <c r="A103" s="13">
        <v>30467</v>
      </c>
      <c r="B103" s="14">
        <f t="shared" si="5"/>
        <v>18.625523683629417</v>
      </c>
      <c r="C103" s="60">
        <v>27.853110000000001</v>
      </c>
      <c r="D103" s="18">
        <f t="shared" si="9"/>
        <v>5.0282832305742158</v>
      </c>
      <c r="E103" s="16">
        <v>303.36900000000003</v>
      </c>
      <c r="F103" s="16">
        <v>81.143000000000001</v>
      </c>
      <c r="G103" s="16">
        <v>97.034999999999997</v>
      </c>
      <c r="H103" s="16">
        <v>75.245000000000005</v>
      </c>
      <c r="I103" s="16">
        <f t="shared" si="6"/>
        <v>5.5605877662814134</v>
      </c>
      <c r="J103" s="8">
        <v>303.36900000000003</v>
      </c>
      <c r="K103" s="8">
        <f t="shared" si="7"/>
        <v>73.882646791015716</v>
      </c>
      <c r="L103" s="8">
        <v>106.83169868215322</v>
      </c>
      <c r="M103" s="8">
        <f t="shared" si="8"/>
        <v>73.449339563824054</v>
      </c>
      <c r="Q103" s="60"/>
      <c r="S103" s="6"/>
    </row>
    <row r="104" spans="1:19">
      <c r="A104" s="13">
        <v>30497</v>
      </c>
      <c r="B104" s="14">
        <f t="shared" si="5"/>
        <v>15.779072314444662</v>
      </c>
      <c r="C104" s="60">
        <v>25.226739999999999</v>
      </c>
      <c r="D104" s="18">
        <f t="shared" si="9"/>
        <v>4.2613260172364251</v>
      </c>
      <c r="E104" s="16">
        <v>261.09199999999998</v>
      </c>
      <c r="F104" s="16">
        <v>80.98</v>
      </c>
      <c r="G104" s="16">
        <v>78.042000000000002</v>
      </c>
      <c r="H104" s="16">
        <v>75.245000000000005</v>
      </c>
      <c r="I104" s="16">
        <f t="shared" si="6"/>
        <v>4.7107892355310845</v>
      </c>
      <c r="J104" s="8">
        <v>261.09199999999998</v>
      </c>
      <c r="K104" s="8">
        <f t="shared" si="7"/>
        <v>73.734231383316526</v>
      </c>
      <c r="L104" s="8">
        <v>85.921156578065677</v>
      </c>
      <c r="M104" s="8">
        <f t="shared" si="8"/>
        <v>73.449339563824054</v>
      </c>
      <c r="Q104" s="60"/>
      <c r="S104" s="6"/>
    </row>
    <row r="105" spans="1:19">
      <c r="A105" s="13">
        <v>30528</v>
      </c>
      <c r="B105" s="14">
        <f t="shared" si="5"/>
        <v>17.436058349790784</v>
      </c>
      <c r="C105" s="60">
        <v>25.756049999999998</v>
      </c>
      <c r="D105" s="18">
        <f t="shared" si="9"/>
        <v>4.7115059088403815</v>
      </c>
      <c r="E105" s="16">
        <v>296.214</v>
      </c>
      <c r="F105" s="16">
        <v>80.816999999999993</v>
      </c>
      <c r="G105" s="16">
        <v>78.725999999999999</v>
      </c>
      <c r="H105" s="16">
        <v>75.245000000000005</v>
      </c>
      <c r="I105" s="16">
        <f t="shared" si="6"/>
        <v>5.2054768713554189</v>
      </c>
      <c r="J105" s="8">
        <v>296.214</v>
      </c>
      <c r="K105" s="8">
        <f t="shared" si="7"/>
        <v>73.585815975617322</v>
      </c>
      <c r="L105" s="8">
        <v>86.674213535849887</v>
      </c>
      <c r="M105" s="8">
        <f t="shared" si="8"/>
        <v>73.449339563824054</v>
      </c>
      <c r="Q105" s="60"/>
      <c r="S105" s="6"/>
    </row>
    <row r="106" spans="1:19">
      <c r="A106" s="13">
        <v>30559</v>
      </c>
      <c r="B106" s="14">
        <f t="shared" si="5"/>
        <v>17.809303538332578</v>
      </c>
      <c r="C106" s="60">
        <v>27.00489</v>
      </c>
      <c r="D106" s="18">
        <f t="shared" si="9"/>
        <v>4.8106044899454954</v>
      </c>
      <c r="E106" s="16">
        <v>296.54599999999999</v>
      </c>
      <c r="F106" s="16">
        <v>80.655000000000001</v>
      </c>
      <c r="G106" s="16">
        <v>85.319000000000003</v>
      </c>
      <c r="H106" s="16">
        <v>75.245000000000005</v>
      </c>
      <c r="I106" s="16">
        <f t="shared" si="6"/>
        <v>5.3169079733465585</v>
      </c>
      <c r="J106" s="8">
        <v>296.54599999999999</v>
      </c>
      <c r="K106" s="8">
        <f t="shared" si="7"/>
        <v>73.438311091891748</v>
      </c>
      <c r="L106" s="8">
        <v>93.932845878936789</v>
      </c>
      <c r="M106" s="8">
        <f t="shared" si="8"/>
        <v>73.449339563824054</v>
      </c>
      <c r="Q106" s="60"/>
      <c r="S106" s="6"/>
    </row>
    <row r="107" spans="1:19">
      <c r="A107" s="13">
        <v>30589</v>
      </c>
      <c r="B107" s="14">
        <f t="shared" si="5"/>
        <v>16.059315289238242</v>
      </c>
      <c r="C107" s="60">
        <v>22.503440000000001</v>
      </c>
      <c r="D107" s="18">
        <f t="shared" si="9"/>
        <v>4.3403868755809336</v>
      </c>
      <c r="E107" s="16">
        <v>276.58600000000001</v>
      </c>
      <c r="F107" s="16">
        <v>81.108000000000004</v>
      </c>
      <c r="G107" s="16">
        <v>69.876999999999995</v>
      </c>
      <c r="H107" s="16">
        <v>75.113</v>
      </c>
      <c r="I107" s="16">
        <f t="shared" si="6"/>
        <v>4.7944548378353637</v>
      </c>
      <c r="J107" s="8">
        <v>276.58600000000001</v>
      </c>
      <c r="K107" s="8">
        <f t="shared" si="7"/>
        <v>73.850778451939206</v>
      </c>
      <c r="L107" s="8">
        <v>76.93181438463256</v>
      </c>
      <c r="M107" s="8">
        <f t="shared" si="8"/>
        <v>73.320489635956093</v>
      </c>
      <c r="Q107" s="60"/>
      <c r="S107" s="6"/>
    </row>
    <row r="108" spans="1:19">
      <c r="A108" s="13">
        <v>30620</v>
      </c>
      <c r="B108" s="14">
        <f t="shared" si="5"/>
        <v>16.203283626948</v>
      </c>
      <c r="C108" s="60">
        <v>25.86328</v>
      </c>
      <c r="D108" s="18">
        <f t="shared" si="9"/>
        <v>4.3773001289224238</v>
      </c>
      <c r="E108" s="16">
        <v>274.42500000000001</v>
      </c>
      <c r="F108" s="16">
        <v>81.563000000000002</v>
      </c>
      <c r="G108" s="16">
        <v>75.936000000000007</v>
      </c>
      <c r="H108" s="16">
        <v>74.981999999999999</v>
      </c>
      <c r="I108" s="16">
        <f t="shared" si="6"/>
        <v>4.8374361032751318</v>
      </c>
      <c r="J108" s="8">
        <v>274.42500000000001</v>
      </c>
      <c r="K108" s="8">
        <f t="shared" si="7"/>
        <v>74.265066859933881</v>
      </c>
      <c r="L108" s="8">
        <v>83.602533839624755</v>
      </c>
      <c r="M108" s="8">
        <f t="shared" si="8"/>
        <v>73.192615843905315</v>
      </c>
      <c r="Q108" s="60"/>
      <c r="S108" s="6"/>
    </row>
    <row r="109" spans="1:19">
      <c r="A109" s="13">
        <v>30650</v>
      </c>
      <c r="B109" s="14">
        <f t="shared" si="5"/>
        <v>17.546520170496741</v>
      </c>
      <c r="C109" s="60">
        <v>26.746079999999999</v>
      </c>
      <c r="D109" s="18">
        <f t="shared" si="9"/>
        <v>4.7447270017447742</v>
      </c>
      <c r="E109" s="16">
        <v>313.06900000000002</v>
      </c>
      <c r="F109" s="16">
        <v>82.021000000000001</v>
      </c>
      <c r="G109" s="16">
        <v>69.445999999999998</v>
      </c>
      <c r="H109" s="16">
        <v>74.850999999999999</v>
      </c>
      <c r="I109" s="16">
        <f t="shared" si="6"/>
        <v>5.2384548782717335</v>
      </c>
      <c r="J109" s="8">
        <v>313.06900000000002</v>
      </c>
      <c r="K109" s="8">
        <f t="shared" si="7"/>
        <v>74.682086839849404</v>
      </c>
      <c r="L109" s="8">
        <v>76.45730042439132</v>
      </c>
      <c r="M109" s="8">
        <f t="shared" si="8"/>
        <v>73.064742051854537</v>
      </c>
      <c r="Q109" s="60"/>
      <c r="S109" s="6"/>
    </row>
    <row r="110" spans="1:19">
      <c r="A110" s="13">
        <v>30681</v>
      </c>
      <c r="B110" s="14">
        <f t="shared" si="5"/>
        <v>14.940675873766871</v>
      </c>
      <c r="C110" s="60">
        <v>22.638059999999999</v>
      </c>
      <c r="D110" s="18">
        <f t="shared" si="9"/>
        <v>4.0426139406334975</v>
      </c>
      <c r="E110" s="16">
        <v>275.88299999999998</v>
      </c>
      <c r="F110" s="16">
        <v>82.441000000000003</v>
      </c>
      <c r="G110" s="16">
        <v>51.927</v>
      </c>
      <c r="H110" s="16">
        <v>74.587999999999994</v>
      </c>
      <c r="I110" s="16">
        <f t="shared" si="6"/>
        <v>4.4604887838222087</v>
      </c>
      <c r="J110" s="8">
        <v>275.88299999999998</v>
      </c>
      <c r="K110" s="8">
        <f t="shared" si="7"/>
        <v>75.064506908767569</v>
      </c>
      <c r="L110" s="8">
        <v>57.169574045119496</v>
      </c>
      <c r="M110" s="8">
        <f t="shared" si="8"/>
        <v>72.808018331935784</v>
      </c>
      <c r="Q110" s="60"/>
      <c r="S110" s="6"/>
    </row>
    <row r="111" spans="1:19">
      <c r="A111" s="13">
        <v>30712</v>
      </c>
      <c r="B111" s="14">
        <f t="shared" si="5"/>
        <v>15.527571938331139</v>
      </c>
      <c r="C111" s="60">
        <v>24.32788</v>
      </c>
      <c r="D111" s="18">
        <f t="shared" si="9"/>
        <v>4.2008404912334738</v>
      </c>
      <c r="E111" s="16">
        <v>286.37799999999999</v>
      </c>
      <c r="F111" s="16">
        <v>82.864000000000004</v>
      </c>
      <c r="G111" s="16">
        <v>55.360999999999997</v>
      </c>
      <c r="H111" s="16">
        <v>74.325999999999993</v>
      </c>
      <c r="I111" s="16">
        <f t="shared" si="6"/>
        <v>4.6357046398769386</v>
      </c>
      <c r="J111" s="8">
        <v>286.37799999999999</v>
      </c>
      <c r="K111" s="8">
        <f t="shared" si="7"/>
        <v>75.449658549606582</v>
      </c>
      <c r="L111" s="8">
        <v>60.950272280545001</v>
      </c>
      <c r="M111" s="8">
        <f t="shared" si="8"/>
        <v>72.552270747834228</v>
      </c>
      <c r="Q111" s="60"/>
      <c r="S111" s="6"/>
    </row>
    <row r="112" spans="1:19">
      <c r="A112" s="13">
        <v>30741</v>
      </c>
      <c r="B112" s="14">
        <f t="shared" si="5"/>
        <v>16.273440960591191</v>
      </c>
      <c r="C112" s="60">
        <v>24.738</v>
      </c>
      <c r="D112" s="18">
        <f t="shared" si="9"/>
        <v>4.4052476018113937</v>
      </c>
      <c r="E112" s="16">
        <v>309.98</v>
      </c>
      <c r="F112" s="16">
        <v>83.287999999999997</v>
      </c>
      <c r="G112" s="16">
        <v>50.62</v>
      </c>
      <c r="H112" s="16">
        <v>74.063999999999993</v>
      </c>
      <c r="I112" s="16">
        <f t="shared" si="6"/>
        <v>4.8583813404559866</v>
      </c>
      <c r="J112" s="8">
        <v>309.98</v>
      </c>
      <c r="K112" s="8">
        <f t="shared" si="7"/>
        <v>75.835720714419196</v>
      </c>
      <c r="L112" s="8">
        <v>55.730618717891446</v>
      </c>
      <c r="M112" s="8">
        <f t="shared" si="8"/>
        <v>72.296523163732658</v>
      </c>
      <c r="Q112" s="60"/>
      <c r="S112" s="6"/>
    </row>
    <row r="113" spans="1:19">
      <c r="A113" s="13">
        <v>30772</v>
      </c>
      <c r="B113" s="14">
        <f t="shared" si="5"/>
        <v>17.085944797355765</v>
      </c>
      <c r="C113" s="60">
        <v>24.932939999999999</v>
      </c>
      <c r="D113" s="18">
        <f t="shared" si="9"/>
        <v>4.6191974257606194</v>
      </c>
      <c r="E113" s="16">
        <v>306.91000000000003</v>
      </c>
      <c r="F113" s="16">
        <v>83.418000000000006</v>
      </c>
      <c r="G113" s="16">
        <v>69.25</v>
      </c>
      <c r="H113" s="16">
        <v>73.668999999999997</v>
      </c>
      <c r="I113" s="16">
        <f t="shared" si="6"/>
        <v>5.1009516419149907</v>
      </c>
      <c r="J113" s="8">
        <v>306.91000000000003</v>
      </c>
      <c r="K113" s="8">
        <f t="shared" si="7"/>
        <v>75.954088830989107</v>
      </c>
      <c r="L113" s="8">
        <v>76.241512173330349</v>
      </c>
      <c r="M113" s="8">
        <f t="shared" si="8"/>
        <v>71.910949515945958</v>
      </c>
      <c r="Q113" s="60"/>
      <c r="S113" s="6"/>
    </row>
    <row r="114" spans="1:19">
      <c r="A114" s="13">
        <v>30802</v>
      </c>
      <c r="B114" s="14">
        <f t="shared" si="5"/>
        <v>15.308038784214299</v>
      </c>
      <c r="C114" s="60">
        <v>23.930199999999999</v>
      </c>
      <c r="D114" s="18">
        <f t="shared" si="9"/>
        <v>4.1420760472302769</v>
      </c>
      <c r="E114" s="16">
        <v>286.65899999999999</v>
      </c>
      <c r="F114" s="16">
        <v>83.548000000000002</v>
      </c>
      <c r="G114" s="16">
        <v>52.098999999999997</v>
      </c>
      <c r="H114" s="16">
        <v>73.275000000000006</v>
      </c>
      <c r="I114" s="16">
        <f t="shared" si="6"/>
        <v>4.5701637513730509</v>
      </c>
      <c r="J114" s="8">
        <v>286.65899999999999</v>
      </c>
      <c r="K114" s="8">
        <f t="shared" si="7"/>
        <v>76.072456947559019</v>
      </c>
      <c r="L114" s="8">
        <v>57.358939245030143</v>
      </c>
      <c r="M114" s="8">
        <f t="shared" si="8"/>
        <v>71.526352003976456</v>
      </c>
      <c r="Q114" s="60"/>
      <c r="S114" s="6"/>
    </row>
    <row r="115" spans="1:19">
      <c r="A115" s="13">
        <v>30833</v>
      </c>
      <c r="B115" s="14">
        <f t="shared" si="5"/>
        <v>15.920617013874663</v>
      </c>
      <c r="C115" s="60">
        <v>23.34666</v>
      </c>
      <c r="D115" s="18">
        <f t="shared" si="9"/>
        <v>4.3073527653470896</v>
      </c>
      <c r="E115" s="16">
        <v>297.08100000000002</v>
      </c>
      <c r="F115" s="16">
        <v>83.679000000000002</v>
      </c>
      <c r="G115" s="16">
        <v>55.180999999999997</v>
      </c>
      <c r="H115" s="16">
        <v>72.884</v>
      </c>
      <c r="I115" s="16">
        <f t="shared" si="6"/>
        <v>4.7530469318730253</v>
      </c>
      <c r="J115" s="8">
        <v>297.08100000000002</v>
      </c>
      <c r="K115" s="8">
        <f t="shared" si="7"/>
        <v>76.191735588102532</v>
      </c>
      <c r="L115" s="8">
        <v>60.752099396917579</v>
      </c>
      <c r="M115" s="8">
        <f t="shared" si="8"/>
        <v>71.144682899458473</v>
      </c>
      <c r="Q115" s="60"/>
      <c r="S115" s="6"/>
    </row>
    <row r="116" spans="1:19">
      <c r="A116" s="13">
        <v>30863</v>
      </c>
      <c r="B116" s="14">
        <f t="shared" si="5"/>
        <v>14.655065036855394</v>
      </c>
      <c r="C116" s="60">
        <v>22.737269999999999</v>
      </c>
      <c r="D116" s="18">
        <f t="shared" si="9"/>
        <v>3.9645189183634395</v>
      </c>
      <c r="E116" s="16">
        <v>270.8</v>
      </c>
      <c r="F116" s="16">
        <v>83.287000000000006</v>
      </c>
      <c r="G116" s="16">
        <v>51.692</v>
      </c>
      <c r="H116" s="16">
        <v>72.488</v>
      </c>
      <c r="I116" s="16">
        <f t="shared" si="6"/>
        <v>4.3752206242459364</v>
      </c>
      <c r="J116" s="8">
        <v>270.8</v>
      </c>
      <c r="K116" s="8">
        <f t="shared" si="7"/>
        <v>75.83481019044558</v>
      </c>
      <c r="L116" s="8">
        <v>56.910848335939242</v>
      </c>
      <c r="M116" s="8">
        <f t="shared" si="8"/>
        <v>70.758133115854577</v>
      </c>
      <c r="Q116" s="60"/>
      <c r="S116" s="6"/>
    </row>
    <row r="117" spans="1:19">
      <c r="A117" s="13">
        <v>30894</v>
      </c>
      <c r="B117" s="14">
        <f t="shared" si="5"/>
        <v>16.420748682452803</v>
      </c>
      <c r="C117" s="60">
        <v>25.083500000000001</v>
      </c>
      <c r="D117" s="18">
        <f t="shared" si="9"/>
        <v>4.435272994663948</v>
      </c>
      <c r="E117" s="16">
        <v>280.209</v>
      </c>
      <c r="F117" s="16">
        <v>82.897000000000006</v>
      </c>
      <c r="G117" s="16">
        <v>76.064999999999998</v>
      </c>
      <c r="H117" s="16">
        <v>72.094999999999999</v>
      </c>
      <c r="I117" s="16">
        <f t="shared" si="6"/>
        <v>4.902359567859194</v>
      </c>
      <c r="J117" s="8">
        <v>280.209</v>
      </c>
      <c r="K117" s="8">
        <f t="shared" si="7"/>
        <v>75.479705840735861</v>
      </c>
      <c r="L117" s="8">
        <v>83.744557739557735</v>
      </c>
      <c r="M117" s="8">
        <f t="shared" si="8"/>
        <v>70.374511739702243</v>
      </c>
      <c r="Q117" s="60"/>
      <c r="S117" s="6"/>
    </row>
    <row r="118" spans="1:19">
      <c r="A118" s="13">
        <v>30925</v>
      </c>
      <c r="B118" s="14">
        <f t="shared" si="5"/>
        <v>17.275696202118663</v>
      </c>
      <c r="C118" s="60">
        <v>25.899270000000001</v>
      </c>
      <c r="D118" s="18">
        <f t="shared" si="9"/>
        <v>4.6760286335985404</v>
      </c>
      <c r="E118" s="16">
        <v>324.32</v>
      </c>
      <c r="F118" s="16">
        <v>82.507999999999996</v>
      </c>
      <c r="G118" s="16">
        <v>53.438000000000002</v>
      </c>
      <c r="H118" s="16">
        <v>71.703999999999994</v>
      </c>
      <c r="I118" s="16">
        <f t="shared" si="6"/>
        <v>5.1576012888125256</v>
      </c>
      <c r="J118" s="8">
        <v>324.32</v>
      </c>
      <c r="K118" s="8">
        <f t="shared" si="7"/>
        <v>75.125512014999742</v>
      </c>
      <c r="L118" s="8">
        <v>58.833125307125307</v>
      </c>
      <c r="M118" s="8">
        <f t="shared" si="8"/>
        <v>69.99284263518426</v>
      </c>
      <c r="Q118" s="60"/>
      <c r="S118" s="6"/>
    </row>
    <row r="119" spans="1:19">
      <c r="A119" s="13">
        <v>30955</v>
      </c>
      <c r="B119" s="14">
        <f t="shared" si="5"/>
        <v>16.642231762838136</v>
      </c>
      <c r="C119" s="60">
        <v>25.383320000000001</v>
      </c>
      <c r="D119" s="18">
        <f t="shared" si="9"/>
        <v>4.5021906432269585</v>
      </c>
      <c r="E119" s="16">
        <v>302.53399999999999</v>
      </c>
      <c r="F119" s="16">
        <v>81.852999999999994</v>
      </c>
      <c r="G119" s="16">
        <v>57.375999999999998</v>
      </c>
      <c r="H119" s="16">
        <v>71.174999999999997</v>
      </c>
      <c r="I119" s="16">
        <f t="shared" si="6"/>
        <v>4.9684826003252001</v>
      </c>
      <c r="J119" s="8">
        <v>302.53399999999999</v>
      </c>
      <c r="K119" s="8">
        <f t="shared" si="7"/>
        <v>74.529118812282135</v>
      </c>
      <c r="L119" s="8">
        <v>63.168707616707614</v>
      </c>
      <c r="M119" s="8">
        <f t="shared" si="8"/>
        <v>69.476466787895234</v>
      </c>
      <c r="Q119" s="60"/>
      <c r="S119" s="6"/>
    </row>
    <row r="120" spans="1:19">
      <c r="A120" s="13">
        <v>30986</v>
      </c>
      <c r="B120" s="14">
        <f t="shared" si="5"/>
        <v>15.980014004045193</v>
      </c>
      <c r="C120" s="60">
        <v>23.584289999999999</v>
      </c>
      <c r="D120" s="18">
        <f t="shared" si="9"/>
        <v>4.3262112363028464</v>
      </c>
      <c r="E120" s="16">
        <v>297.99200000000002</v>
      </c>
      <c r="F120" s="16">
        <v>81.203000000000003</v>
      </c>
      <c r="G120" s="16">
        <v>46.381999999999998</v>
      </c>
      <c r="H120" s="16">
        <v>70.650999999999996</v>
      </c>
      <c r="I120" s="16">
        <f t="shared" si="6"/>
        <v>4.770779704519116</v>
      </c>
      <c r="J120" s="8">
        <v>297.99200000000002</v>
      </c>
      <c r="K120" s="8">
        <f t="shared" si="7"/>
        <v>73.937278229432593</v>
      </c>
      <c r="L120" s="8">
        <v>51.064748268930089</v>
      </c>
      <c r="M120" s="8">
        <f t="shared" si="8"/>
        <v>68.964971619692108</v>
      </c>
      <c r="Q120" s="60"/>
      <c r="S120" s="6"/>
    </row>
    <row r="121" spans="1:19">
      <c r="A121" s="13">
        <v>31016</v>
      </c>
      <c r="B121" s="14">
        <f t="shared" si="5"/>
        <v>15.363079411278669</v>
      </c>
      <c r="C121" s="60">
        <v>23.497209999999999</v>
      </c>
      <c r="D121" s="18">
        <f t="shared" si="9"/>
        <v>4.1602788406985614</v>
      </c>
      <c r="E121" s="16">
        <v>287.55099999999999</v>
      </c>
      <c r="F121" s="16">
        <v>80.558000000000007</v>
      </c>
      <c r="G121" s="16">
        <v>41.432000000000002</v>
      </c>
      <c r="H121" s="16">
        <v>70.13</v>
      </c>
      <c r="I121" s="16">
        <f t="shared" si="6"/>
        <v>4.5865959463921682</v>
      </c>
      <c r="J121" s="8">
        <v>287.55099999999999</v>
      </c>
      <c r="K121" s="8">
        <f t="shared" si="7"/>
        <v>73.34999026645113</v>
      </c>
      <c r="L121" s="8">
        <v>45.614993969175792</v>
      </c>
      <c r="M121" s="8">
        <f t="shared" si="8"/>
        <v>68.45640485894053</v>
      </c>
      <c r="Q121" s="60"/>
      <c r="S121" s="6"/>
    </row>
    <row r="122" spans="1:19">
      <c r="A122" s="13">
        <v>31047</v>
      </c>
      <c r="B122" s="14">
        <f t="shared" si="5"/>
        <v>15.803610174732579</v>
      </c>
      <c r="C122" s="60">
        <v>24.10811</v>
      </c>
      <c r="D122" s="18">
        <f t="shared" si="9"/>
        <v>4.2786305139262097</v>
      </c>
      <c r="E122" s="16">
        <v>289.91800000000001</v>
      </c>
      <c r="F122" s="16">
        <v>79.736999999999995</v>
      </c>
      <c r="G122" s="16">
        <v>44.796999999999997</v>
      </c>
      <c r="H122" s="16">
        <v>69.700999999999993</v>
      </c>
      <c r="I122" s="16">
        <f t="shared" si="6"/>
        <v>4.7181149316052107</v>
      </c>
      <c r="J122" s="8">
        <v>289.91800000000001</v>
      </c>
      <c r="K122" s="8">
        <f t="shared" si="7"/>
        <v>72.602450084113471</v>
      </c>
      <c r="L122" s="8">
        <v>49.31972593254411</v>
      </c>
      <c r="M122" s="8">
        <f t="shared" si="8"/>
        <v>68.037642593369654</v>
      </c>
      <c r="Q122" s="60"/>
      <c r="S122" s="6"/>
    </row>
    <row r="123" spans="1:19">
      <c r="A123" s="13">
        <v>31078</v>
      </c>
      <c r="B123" s="14">
        <f t="shared" si="5"/>
        <v>17.128392648335481</v>
      </c>
      <c r="C123" s="60">
        <v>26.63364</v>
      </c>
      <c r="D123" s="18">
        <f t="shared" si="9"/>
        <v>4.6310543488008262</v>
      </c>
      <c r="E123" s="16">
        <v>292.24299999999999</v>
      </c>
      <c r="F123" s="16">
        <v>78.924000000000007</v>
      </c>
      <c r="G123" s="16">
        <v>64.302000000000007</v>
      </c>
      <c r="H123" s="16">
        <v>69.275000000000006</v>
      </c>
      <c r="I123" s="16">
        <f t="shared" si="6"/>
        <v>5.1136243057751862</v>
      </c>
      <c r="J123" s="8">
        <v>292.24299999999999</v>
      </c>
      <c r="K123" s="8">
        <f t="shared" si="7"/>
        <v>71.862194093564753</v>
      </c>
      <c r="L123" s="8">
        <v>70.793959794505255</v>
      </c>
      <c r="M123" s="8">
        <f t="shared" si="8"/>
        <v>67.62180873525034</v>
      </c>
      <c r="Q123" s="60"/>
      <c r="S123" s="6"/>
    </row>
    <row r="124" spans="1:19">
      <c r="A124" s="13">
        <v>31106</v>
      </c>
      <c r="B124" s="14">
        <f t="shared" si="5"/>
        <v>14.529951817281701</v>
      </c>
      <c r="C124" s="60">
        <v>21.98499</v>
      </c>
      <c r="D124" s="18">
        <f t="shared" si="9"/>
        <v>3.9351101400701261</v>
      </c>
      <c r="E124" s="16">
        <v>265.036</v>
      </c>
      <c r="F124" s="16">
        <v>78.12</v>
      </c>
      <c r="G124" s="16">
        <v>37.347000000000001</v>
      </c>
      <c r="H124" s="16">
        <v>68.850999999999999</v>
      </c>
      <c r="I124" s="16">
        <f t="shared" si="6"/>
        <v>4.3378684912278969</v>
      </c>
      <c r="J124" s="8">
        <v>265.036</v>
      </c>
      <c r="K124" s="8">
        <f t="shared" si="7"/>
        <v>71.130132818778549</v>
      </c>
      <c r="L124" s="8">
        <v>41.117570471297746</v>
      </c>
      <c r="M124" s="8">
        <f t="shared" si="8"/>
        <v>67.207927148765364</v>
      </c>
      <c r="Q124" s="60"/>
      <c r="S124" s="6"/>
    </row>
    <row r="125" spans="1:19">
      <c r="A125" s="13">
        <v>31137</v>
      </c>
      <c r="B125" s="14">
        <f t="shared" si="5"/>
        <v>16.482385540232848</v>
      </c>
      <c r="C125" s="60">
        <v>23.810580000000002</v>
      </c>
      <c r="D125" s="18">
        <f t="shared" si="9"/>
        <v>4.461455554545136</v>
      </c>
      <c r="E125" s="16">
        <v>294.15499999999997</v>
      </c>
      <c r="F125" s="16">
        <v>78.313999999999993</v>
      </c>
      <c r="G125" s="16">
        <v>48.771999999999998</v>
      </c>
      <c r="H125" s="16">
        <v>69.144999999999996</v>
      </c>
      <c r="I125" s="16">
        <f t="shared" si="6"/>
        <v>4.9207610454844906</v>
      </c>
      <c r="J125" s="8">
        <v>294.15499999999997</v>
      </c>
      <c r="K125" s="8">
        <f t="shared" si="7"/>
        <v>71.306774469659786</v>
      </c>
      <c r="L125" s="8">
        <v>53.696043779316504</v>
      </c>
      <c r="M125" s="8">
        <f t="shared" si="8"/>
        <v>67.494911079016731</v>
      </c>
      <c r="Q125" s="60"/>
      <c r="S125" s="6"/>
    </row>
    <row r="126" spans="1:19">
      <c r="A126" s="13">
        <v>31167</v>
      </c>
      <c r="B126" s="14">
        <f t="shared" si="5"/>
        <v>16.350106918175367</v>
      </c>
      <c r="C126" s="60">
        <v>25.20298</v>
      </c>
      <c r="D126" s="18">
        <f t="shared" si="9"/>
        <v>4.4263448834537336</v>
      </c>
      <c r="E126" s="16">
        <v>294.59800000000001</v>
      </c>
      <c r="F126" s="16">
        <v>78.509</v>
      </c>
      <c r="G126" s="16">
        <v>46.798000000000002</v>
      </c>
      <c r="H126" s="16">
        <v>69.44</v>
      </c>
      <c r="I126" s="16">
        <f t="shared" si="6"/>
        <v>4.8812697055336098</v>
      </c>
      <c r="J126" s="8">
        <v>294.59800000000001</v>
      </c>
      <c r="K126" s="8">
        <f t="shared" si="7"/>
        <v>71.484326644514653</v>
      </c>
      <c r="L126" s="8">
        <v>51.522747822202369</v>
      </c>
      <c r="M126" s="8">
        <f t="shared" si="8"/>
        <v>67.782871145085281</v>
      </c>
      <c r="Q126" s="60"/>
      <c r="S126" s="6"/>
    </row>
    <row r="127" spans="1:19">
      <c r="A127" s="13">
        <v>31198</v>
      </c>
      <c r="B127" s="14">
        <f t="shared" si="5"/>
        <v>18.323637172346587</v>
      </c>
      <c r="C127" s="60">
        <v>27.02299</v>
      </c>
      <c r="D127" s="18">
        <f t="shared" si="9"/>
        <v>4.9550317672481246</v>
      </c>
      <c r="E127" s="16">
        <v>314.214</v>
      </c>
      <c r="F127" s="16">
        <v>78.704999999999998</v>
      </c>
      <c r="G127" s="16">
        <v>67.138000000000005</v>
      </c>
      <c r="H127" s="16">
        <v>69.736999999999995</v>
      </c>
      <c r="I127" s="16">
        <f t="shared" si="6"/>
        <v>5.4704605585873756</v>
      </c>
      <c r="J127" s="8">
        <v>314.214</v>
      </c>
      <c r="K127" s="8">
        <f t="shared" si="7"/>
        <v>71.662789343343135</v>
      </c>
      <c r="L127" s="8">
        <v>73.916283672101855</v>
      </c>
      <c r="M127" s="8">
        <f t="shared" si="8"/>
        <v>68.072783482788196</v>
      </c>
      <c r="Q127" s="60"/>
      <c r="S127" s="6"/>
    </row>
    <row r="128" spans="1:19">
      <c r="A128" s="13">
        <v>31228</v>
      </c>
      <c r="B128" s="14">
        <f t="shared" si="5"/>
        <v>15.572589344594956</v>
      </c>
      <c r="C128" s="60">
        <v>24.240449999999999</v>
      </c>
      <c r="D128" s="18">
        <f t="shared" si="9"/>
        <v>4.2171335405203898</v>
      </c>
      <c r="E128" s="16">
        <v>286.06599999999997</v>
      </c>
      <c r="F128" s="16">
        <v>78.963999999999999</v>
      </c>
      <c r="G128" s="16">
        <v>41.817999999999998</v>
      </c>
      <c r="H128" s="16">
        <v>70.353999999999999</v>
      </c>
      <c r="I128" s="16">
        <f t="shared" si="6"/>
        <v>4.6491444358683029</v>
      </c>
      <c r="J128" s="8">
        <v>286.06599999999997</v>
      </c>
      <c r="K128" s="8">
        <f t="shared" si="7"/>
        <v>71.898615052509328</v>
      </c>
      <c r="L128" s="8">
        <v>46.039964708510162</v>
      </c>
      <c r="M128" s="8">
        <f t="shared" si="8"/>
        <v>68.675059281989206</v>
      </c>
      <c r="Q128" s="60"/>
      <c r="S128" s="6"/>
    </row>
    <row r="129" spans="1:19">
      <c r="A129" s="13">
        <v>31259</v>
      </c>
      <c r="B129" s="14">
        <f t="shared" si="5"/>
        <v>15.889441403805019</v>
      </c>
      <c r="C129" s="60">
        <v>24.261489999999998</v>
      </c>
      <c r="D129" s="18">
        <f t="shared" si="9"/>
        <v>4.3022445895224672</v>
      </c>
      <c r="E129" s="16">
        <v>290.75299999999999</v>
      </c>
      <c r="F129" s="16">
        <v>79.224000000000004</v>
      </c>
      <c r="G129" s="16">
        <v>44.874000000000002</v>
      </c>
      <c r="H129" s="16">
        <v>70.977000000000004</v>
      </c>
      <c r="I129" s="16">
        <f t="shared" si="6"/>
        <v>4.7437395578144912</v>
      </c>
      <c r="J129" s="8">
        <v>290.75299999999999</v>
      </c>
      <c r="K129" s="8">
        <f t="shared" si="7"/>
        <v>72.135351285649151</v>
      </c>
      <c r="L129" s="8">
        <v>49.404499888318071</v>
      </c>
      <c r="M129" s="8">
        <f t="shared" si="8"/>
        <v>69.2831918960933</v>
      </c>
      <c r="Q129" s="60"/>
      <c r="S129" s="6"/>
    </row>
    <row r="130" spans="1:19">
      <c r="A130" s="13">
        <v>31290</v>
      </c>
      <c r="B130" s="14">
        <f t="shared" si="5"/>
        <v>15.776447711747272</v>
      </c>
      <c r="C130" s="60">
        <v>23.29186</v>
      </c>
      <c r="D130" s="18">
        <f t="shared" si="9"/>
        <v>4.2726386011492172</v>
      </c>
      <c r="E130" s="16">
        <v>292.62900000000002</v>
      </c>
      <c r="F130" s="16">
        <v>79.484999999999999</v>
      </c>
      <c r="G130" s="16">
        <v>42.323999999999998</v>
      </c>
      <c r="H130" s="16">
        <v>71.605000000000004</v>
      </c>
      <c r="I130" s="16">
        <f t="shared" si="6"/>
        <v>4.7100056691788916</v>
      </c>
      <c r="J130" s="8">
        <v>292.62900000000002</v>
      </c>
      <c r="K130" s="8">
        <f t="shared" si="7"/>
        <v>72.372998042762575</v>
      </c>
      <c r="L130" s="8">
        <v>46.59705070359616</v>
      </c>
      <c r="M130" s="8">
        <f t="shared" si="8"/>
        <v>69.896205189283293</v>
      </c>
      <c r="Q130" s="60"/>
      <c r="S130" s="6"/>
    </row>
    <row r="131" spans="1:19">
      <c r="A131" s="13">
        <v>31320</v>
      </c>
      <c r="B131" s="14">
        <f t="shared" ref="B131:B194" si="10">(I131/(SUM($I$435:$I$446)/12))*100</f>
        <v>15.374326334803619</v>
      </c>
      <c r="C131" s="60">
        <v>21.87499</v>
      </c>
      <c r="D131" s="18">
        <f t="shared" si="9"/>
        <v>4.1621451466870747</v>
      </c>
      <c r="E131" s="16">
        <v>280.58699999999999</v>
      </c>
      <c r="F131" s="16">
        <v>79.55</v>
      </c>
      <c r="G131" s="16">
        <v>46.465000000000003</v>
      </c>
      <c r="H131" s="16">
        <v>73.177000000000007</v>
      </c>
      <c r="I131" s="16">
        <f t="shared" ref="I131:I194" si="11">+(J131/K131+L131/M131)</f>
        <v>4.5899536777732255</v>
      </c>
      <c r="J131" s="8">
        <v>280.58699999999999</v>
      </c>
      <c r="K131" s="8">
        <f t="shared" ref="K131:K194" si="12">F131*(K$289/F$289)</f>
        <v>72.43218210104753</v>
      </c>
      <c r="L131" s="8">
        <v>51.156127987491622</v>
      </c>
      <c r="M131" s="8">
        <f t="shared" ref="M131:M194" si="13">H131*(M$289/H$289)</f>
        <v>71.430690693892657</v>
      </c>
      <c r="Q131" s="60"/>
      <c r="S131" s="6"/>
    </row>
    <row r="132" spans="1:19">
      <c r="A132" s="13">
        <v>31351</v>
      </c>
      <c r="B132" s="14">
        <f t="shared" si="10"/>
        <v>16.331833666222</v>
      </c>
      <c r="C132" s="60">
        <v>25.844760000000001</v>
      </c>
      <c r="D132" s="18">
        <f t="shared" ref="D132:D195" si="14">+(E132/F132+G132/H132)</f>
        <v>4.4182347937102264</v>
      </c>
      <c r="E132" s="16">
        <v>288.82100000000003</v>
      </c>
      <c r="F132" s="16">
        <v>79.614999999999995</v>
      </c>
      <c r="G132" s="16">
        <v>59.116999999999997</v>
      </c>
      <c r="H132" s="16">
        <v>74.783000000000001</v>
      </c>
      <c r="I132" s="16">
        <f t="shared" si="11"/>
        <v>4.8758142873135366</v>
      </c>
      <c r="J132" s="8">
        <v>288.82100000000003</v>
      </c>
      <c r="K132" s="8">
        <f t="shared" si="12"/>
        <v>72.491366159332486</v>
      </c>
      <c r="L132" s="8">
        <v>65.085479785570683</v>
      </c>
      <c r="M132" s="8">
        <f t="shared" si="13"/>
        <v>72.998364816286198</v>
      </c>
      <c r="Q132" s="60"/>
      <c r="S132" s="6"/>
    </row>
    <row r="133" spans="1:19">
      <c r="A133" s="13">
        <v>31381</v>
      </c>
      <c r="B133" s="14">
        <f t="shared" si="10"/>
        <v>15.387987713341467</v>
      </c>
      <c r="C133" s="60">
        <v>23.412120000000002</v>
      </c>
      <c r="D133" s="18">
        <f t="shared" si="14"/>
        <v>4.1642630926059487</v>
      </c>
      <c r="E133" s="16">
        <v>276.49799999999999</v>
      </c>
      <c r="F133" s="16">
        <v>79.680000000000007</v>
      </c>
      <c r="G133" s="16">
        <v>53.051000000000002</v>
      </c>
      <c r="H133" s="16">
        <v>76.424999999999997</v>
      </c>
      <c r="I133" s="16">
        <f t="shared" si="11"/>
        <v>4.5940322366185189</v>
      </c>
      <c r="J133" s="8">
        <v>276.49799999999999</v>
      </c>
      <c r="K133" s="8">
        <f t="shared" si="12"/>
        <v>72.550550217617456</v>
      </c>
      <c r="L133" s="8">
        <v>58.407053607326333</v>
      </c>
      <c r="M133" s="8">
        <f t="shared" si="13"/>
        <v>74.601179828098253</v>
      </c>
      <c r="Q133" s="60"/>
      <c r="S133" s="6"/>
    </row>
    <row r="134" spans="1:19">
      <c r="A134" s="13">
        <v>31412</v>
      </c>
      <c r="B134" s="14">
        <f t="shared" si="10"/>
        <v>17.422841459455555</v>
      </c>
      <c r="C134" s="60">
        <v>27.23395</v>
      </c>
      <c r="D134" s="18">
        <f t="shared" si="14"/>
        <v>4.7138282254681085</v>
      </c>
      <c r="E134" s="16">
        <v>312.59500000000003</v>
      </c>
      <c r="F134" s="16">
        <v>80.421000000000006</v>
      </c>
      <c r="G134" s="16">
        <v>63.515000000000001</v>
      </c>
      <c r="H134" s="16">
        <v>76.816000000000003</v>
      </c>
      <c r="I134" s="16">
        <f t="shared" si="11"/>
        <v>5.2015310129755568</v>
      </c>
      <c r="J134" s="8">
        <v>312.59500000000003</v>
      </c>
      <c r="K134" s="8">
        <f t="shared" si="12"/>
        <v>73.225248482065922</v>
      </c>
      <c r="L134" s="8">
        <v>69.92750390886755</v>
      </c>
      <c r="M134" s="8">
        <f t="shared" si="13"/>
        <v>74.982848932616236</v>
      </c>
      <c r="Q134" s="60"/>
      <c r="S134" s="6"/>
    </row>
    <row r="135" spans="1:19">
      <c r="A135" s="13">
        <v>31443</v>
      </c>
      <c r="B135" s="14">
        <f t="shared" si="10"/>
        <v>16.661426018826177</v>
      </c>
      <c r="C135" s="60">
        <v>25.50947</v>
      </c>
      <c r="D135" s="18">
        <f t="shared" si="14"/>
        <v>4.5084536579308248</v>
      </c>
      <c r="E135" s="16">
        <v>303.65800000000002</v>
      </c>
      <c r="F135" s="16">
        <v>81.168000000000006</v>
      </c>
      <c r="G135" s="16">
        <v>59.247</v>
      </c>
      <c r="H135" s="16">
        <v>77.209999999999994</v>
      </c>
      <c r="I135" s="16">
        <f t="shared" si="11"/>
        <v>4.9742129812177271</v>
      </c>
      <c r="J135" s="8">
        <v>303.65800000000002</v>
      </c>
      <c r="K135" s="8">
        <f t="shared" si="12"/>
        <v>73.905409890356083</v>
      </c>
      <c r="L135" s="8">
        <v>65.228604645968275</v>
      </c>
      <c r="M135" s="8">
        <f t="shared" si="13"/>
        <v>75.367446444585752</v>
      </c>
      <c r="Q135" s="60"/>
      <c r="S135" s="6"/>
    </row>
    <row r="136" spans="1:19">
      <c r="A136" s="13">
        <v>31471</v>
      </c>
      <c r="B136" s="14">
        <f t="shared" si="10"/>
        <v>18.534856196282583</v>
      </c>
      <c r="C136" s="60">
        <v>28.16189</v>
      </c>
      <c r="D136" s="18">
        <f t="shared" si="14"/>
        <v>5.0165510800293474</v>
      </c>
      <c r="E136" s="16">
        <v>344.56900000000002</v>
      </c>
      <c r="F136" s="16">
        <v>81.923000000000002</v>
      </c>
      <c r="G136" s="16">
        <v>62.902000000000001</v>
      </c>
      <c r="H136" s="16">
        <v>77.605000000000004</v>
      </c>
      <c r="I136" s="16">
        <f t="shared" si="11"/>
        <v>5.5335192913486297</v>
      </c>
      <c r="J136" s="8">
        <v>344.56900000000002</v>
      </c>
      <c r="K136" s="8">
        <f t="shared" si="12"/>
        <v>74.59285549043517</v>
      </c>
      <c r="L136" s="8">
        <v>69.252615144069694</v>
      </c>
      <c r="M136" s="8">
        <f t="shared" si="13"/>
        <v>75.753020092372466</v>
      </c>
      <c r="Q136" s="60"/>
      <c r="S136" s="6"/>
    </row>
    <row r="137" spans="1:19">
      <c r="A137" s="13">
        <v>31502</v>
      </c>
      <c r="B137" s="14">
        <f t="shared" si="10"/>
        <v>17.89354540386763</v>
      </c>
      <c r="C137" s="60">
        <v>26.013359999999999</v>
      </c>
      <c r="D137" s="18">
        <f t="shared" si="14"/>
        <v>4.8372837963688031</v>
      </c>
      <c r="E137" s="16">
        <v>315.00599999999997</v>
      </c>
      <c r="F137" s="16">
        <v>81.956000000000003</v>
      </c>
      <c r="G137" s="16">
        <v>79.146000000000001</v>
      </c>
      <c r="H137" s="16">
        <v>79.649000000000001</v>
      </c>
      <c r="I137" s="16">
        <f t="shared" si="11"/>
        <v>5.342058100390485</v>
      </c>
      <c r="J137" s="8">
        <v>315.00599999999997</v>
      </c>
      <c r="K137" s="8">
        <f t="shared" si="12"/>
        <v>74.622902781564449</v>
      </c>
      <c r="L137" s="8">
        <v>87.136616930980566</v>
      </c>
      <c r="M137" s="8">
        <f t="shared" si="13"/>
        <v>77.748241702691502</v>
      </c>
      <c r="Q137" s="60"/>
      <c r="S137" s="6"/>
    </row>
    <row r="138" spans="1:19">
      <c r="A138" s="13">
        <v>31532</v>
      </c>
      <c r="B138" s="14">
        <f t="shared" si="10"/>
        <v>18.405464020116849</v>
      </c>
      <c r="C138" s="60">
        <v>28.544920000000001</v>
      </c>
      <c r="D138" s="18">
        <f t="shared" si="14"/>
        <v>4.97734314490258</v>
      </c>
      <c r="E138" s="16">
        <v>329.35700000000003</v>
      </c>
      <c r="F138" s="16">
        <v>81.988</v>
      </c>
      <c r="G138" s="16">
        <v>78.494</v>
      </c>
      <c r="H138" s="16">
        <v>81.747</v>
      </c>
      <c r="I138" s="16">
        <f t="shared" si="11"/>
        <v>5.4948896901593702</v>
      </c>
      <c r="J138" s="8">
        <v>329.35700000000003</v>
      </c>
      <c r="K138" s="8">
        <f t="shared" si="12"/>
        <v>74.652039548720111</v>
      </c>
      <c r="L138" s="8">
        <v>86.418790708063426</v>
      </c>
      <c r="M138" s="8">
        <f t="shared" si="13"/>
        <v>79.796174647138344</v>
      </c>
      <c r="Q138" s="60"/>
      <c r="S138" s="6"/>
    </row>
    <row r="139" spans="1:19">
      <c r="A139" s="13">
        <v>31563</v>
      </c>
      <c r="B139" s="14">
        <f t="shared" si="10"/>
        <v>19.798197542221349</v>
      </c>
      <c r="C139" s="60">
        <v>29.269770000000001</v>
      </c>
      <c r="D139" s="18">
        <f t="shared" si="14"/>
        <v>5.3553348739041358</v>
      </c>
      <c r="E139" s="16">
        <v>358.666</v>
      </c>
      <c r="F139" s="16">
        <v>82.021000000000001</v>
      </c>
      <c r="G139" s="16">
        <v>82.43</v>
      </c>
      <c r="H139" s="16">
        <v>83.9</v>
      </c>
      <c r="I139" s="16">
        <f t="shared" si="11"/>
        <v>5.9106856224644106</v>
      </c>
      <c r="J139" s="8">
        <v>358.666</v>
      </c>
      <c r="K139" s="8">
        <f t="shared" si="12"/>
        <v>74.682086839849404</v>
      </c>
      <c r="L139" s="8">
        <v>90.752171096716566</v>
      </c>
      <c r="M139" s="8">
        <f t="shared" si="13"/>
        <v>81.897795061530189</v>
      </c>
      <c r="Q139" s="60"/>
      <c r="S139" s="6"/>
    </row>
    <row r="140" spans="1:19">
      <c r="A140" s="13">
        <v>31593</v>
      </c>
      <c r="B140" s="14">
        <f t="shared" si="10"/>
        <v>19.502474288504427</v>
      </c>
      <c r="C140" s="60">
        <v>30.32959</v>
      </c>
      <c r="D140" s="18">
        <f t="shared" si="14"/>
        <v>5.2775957359045638</v>
      </c>
      <c r="E140" s="16">
        <v>361.34500000000003</v>
      </c>
      <c r="F140" s="16">
        <v>82.248000000000005</v>
      </c>
      <c r="G140" s="16">
        <v>75.245000000000005</v>
      </c>
      <c r="H140" s="16">
        <v>85.096000000000004</v>
      </c>
      <c r="I140" s="16">
        <f t="shared" si="11"/>
        <v>5.8223984346916149</v>
      </c>
      <c r="J140" s="8">
        <v>361.34500000000003</v>
      </c>
      <c r="K140" s="8">
        <f t="shared" si="12"/>
        <v>74.888775781859934</v>
      </c>
      <c r="L140" s="8">
        <v>82.841770158588346</v>
      </c>
      <c r="M140" s="8">
        <f t="shared" si="13"/>
        <v>83.065253498879287</v>
      </c>
      <c r="Q140" s="60"/>
      <c r="S140" s="6"/>
    </row>
    <row r="141" spans="1:19">
      <c r="A141" s="13">
        <v>31624</v>
      </c>
      <c r="B141" s="14">
        <f t="shared" si="10"/>
        <v>20.62511505841745</v>
      </c>
      <c r="C141" s="60">
        <v>31.3523</v>
      </c>
      <c r="D141" s="18">
        <f t="shared" si="14"/>
        <v>5.5776442791706158</v>
      </c>
      <c r="E141" s="16">
        <v>371.41500000000002</v>
      </c>
      <c r="F141" s="16">
        <v>82.474999999999994</v>
      </c>
      <c r="G141" s="16">
        <v>92.72</v>
      </c>
      <c r="H141" s="16">
        <v>86.308999999999997</v>
      </c>
      <c r="I141" s="16">
        <f t="shared" si="11"/>
        <v>6.1575590796829749</v>
      </c>
      <c r="J141" s="8">
        <v>371.41500000000002</v>
      </c>
      <c r="K141" s="8">
        <f t="shared" si="12"/>
        <v>75.095464723870464</v>
      </c>
      <c r="L141" s="8">
        <v>102.08105427741791</v>
      </c>
      <c r="M141" s="8">
        <f t="shared" si="13"/>
        <v>84.249306245120479</v>
      </c>
      <c r="Q141" s="60"/>
      <c r="S141" s="6"/>
    </row>
    <row r="142" spans="1:19">
      <c r="A142" s="13">
        <v>31655</v>
      </c>
      <c r="B142" s="14">
        <f t="shared" si="10"/>
        <v>21.090478982436572</v>
      </c>
      <c r="C142" s="60">
        <v>31.114370000000001</v>
      </c>
      <c r="D142" s="18">
        <f t="shared" si="14"/>
        <v>5.7032585370313758</v>
      </c>
      <c r="E142" s="16">
        <v>380.108</v>
      </c>
      <c r="F142" s="16">
        <v>82.703000000000003</v>
      </c>
      <c r="G142" s="16">
        <v>96.923000000000002</v>
      </c>
      <c r="H142" s="16">
        <v>87.539000000000001</v>
      </c>
      <c r="I142" s="16">
        <f t="shared" si="11"/>
        <v>6.2964919218797215</v>
      </c>
      <c r="J142" s="8">
        <v>380.108</v>
      </c>
      <c r="K142" s="8">
        <f t="shared" si="12"/>
        <v>75.303064189854609</v>
      </c>
      <c r="L142" s="8">
        <v>106.70839111011838</v>
      </c>
      <c r="M142" s="8">
        <f t="shared" si="13"/>
        <v>85.449953300253753</v>
      </c>
      <c r="Q142" s="60"/>
      <c r="S142" s="6"/>
    </row>
    <row r="143" spans="1:19">
      <c r="A143" s="13">
        <v>31685</v>
      </c>
      <c r="B143" s="14">
        <f t="shared" si="10"/>
        <v>21.802540287569126</v>
      </c>
      <c r="C143" s="60">
        <v>34.570450000000001</v>
      </c>
      <c r="D143" s="18">
        <f t="shared" si="14"/>
        <v>5.8946044124767853</v>
      </c>
      <c r="E143" s="16">
        <v>389.9</v>
      </c>
      <c r="F143" s="16">
        <v>82.866</v>
      </c>
      <c r="G143" s="16">
        <v>104.934</v>
      </c>
      <c r="H143" s="16">
        <v>88.222999999999999</v>
      </c>
      <c r="I143" s="16">
        <f t="shared" si="11"/>
        <v>6.5090754416463401</v>
      </c>
      <c r="J143" s="8">
        <v>389.9</v>
      </c>
      <c r="K143" s="8">
        <f t="shared" si="12"/>
        <v>75.451479597553799</v>
      </c>
      <c r="L143" s="8">
        <v>115.52818539200356</v>
      </c>
      <c r="M143" s="8">
        <f t="shared" si="13"/>
        <v>86.117630199205919</v>
      </c>
      <c r="Q143" s="60"/>
      <c r="S143" s="6"/>
    </row>
    <row r="144" spans="1:19">
      <c r="A144" s="13">
        <v>31716</v>
      </c>
      <c r="B144" s="14">
        <f t="shared" si="10"/>
        <v>21.191720158521569</v>
      </c>
      <c r="C144" s="60">
        <v>30.875050000000002</v>
      </c>
      <c r="D144" s="18">
        <f t="shared" si="14"/>
        <v>5.7310810329647071</v>
      </c>
      <c r="E144" s="16">
        <v>384.84100000000001</v>
      </c>
      <c r="F144" s="16">
        <v>83.028000000000006</v>
      </c>
      <c r="G144" s="16">
        <v>97.447000000000003</v>
      </c>
      <c r="H144" s="16">
        <v>88.911000000000001</v>
      </c>
      <c r="I144" s="16">
        <f t="shared" si="11"/>
        <v>6.3267171362009158</v>
      </c>
      <c r="J144" s="8">
        <v>384.84100000000001</v>
      </c>
      <c r="K144" s="8">
        <f t="shared" si="12"/>
        <v>75.598984481279388</v>
      </c>
      <c r="L144" s="8">
        <v>107.28529439356711</v>
      </c>
      <c r="M144" s="8">
        <f t="shared" si="13"/>
        <v>86.789211641426817</v>
      </c>
      <c r="Q144" s="60"/>
      <c r="S144" s="6"/>
    </row>
    <row r="145" spans="1:19">
      <c r="A145" s="13">
        <v>31746</v>
      </c>
      <c r="B145" s="14">
        <f t="shared" si="10"/>
        <v>21.543168618408508</v>
      </c>
      <c r="C145" s="60">
        <v>33.173670000000001</v>
      </c>
      <c r="D145" s="18">
        <f t="shared" si="14"/>
        <v>5.8261309359296227</v>
      </c>
      <c r="E145" s="16">
        <v>392.005</v>
      </c>
      <c r="F145" s="16">
        <v>83.191000000000003</v>
      </c>
      <c r="G145" s="16">
        <v>99.822000000000003</v>
      </c>
      <c r="H145" s="16">
        <v>89.605000000000004</v>
      </c>
      <c r="I145" s="16">
        <f t="shared" si="11"/>
        <v>6.4316408977939084</v>
      </c>
      <c r="J145" s="8">
        <v>392.005</v>
      </c>
      <c r="K145" s="8">
        <f t="shared" si="12"/>
        <v>75.747399888978578</v>
      </c>
      <c r="L145" s="8">
        <v>109.9000754969846</v>
      </c>
      <c r="M145" s="8">
        <f t="shared" si="13"/>
        <v>87.466649898550799</v>
      </c>
      <c r="Q145" s="60"/>
      <c r="S145" s="6"/>
    </row>
    <row r="146" spans="1:19">
      <c r="A146" s="13">
        <v>31777</v>
      </c>
      <c r="B146" s="14">
        <f t="shared" si="10"/>
        <v>21.588658750832824</v>
      </c>
      <c r="C146" s="60">
        <v>33.470649999999999</v>
      </c>
      <c r="D146" s="18">
        <f t="shared" si="14"/>
        <v>5.8405531339286156</v>
      </c>
      <c r="E146" s="16">
        <v>400.64100000000002</v>
      </c>
      <c r="F146" s="16">
        <v>83.418000000000006</v>
      </c>
      <c r="G146" s="16">
        <v>95.082999999999998</v>
      </c>
      <c r="H146" s="16">
        <v>91.625</v>
      </c>
      <c r="I146" s="16">
        <f t="shared" si="11"/>
        <v>6.4452218245985318</v>
      </c>
      <c r="J146" s="8">
        <v>400.64100000000002</v>
      </c>
      <c r="K146" s="8">
        <f t="shared" si="12"/>
        <v>75.954088830989107</v>
      </c>
      <c r="L146" s="8">
        <v>104.68262385526022</v>
      </c>
      <c r="M146" s="8">
        <f t="shared" si="13"/>
        <v>89.438444249257486</v>
      </c>
      <c r="Q146" s="60"/>
      <c r="S146" s="6"/>
    </row>
    <row r="147" spans="1:19">
      <c r="A147" s="13">
        <v>31808</v>
      </c>
      <c r="B147" s="14">
        <f t="shared" si="10"/>
        <v>21.211441898408573</v>
      </c>
      <c r="C147" s="60">
        <v>32.154290000000003</v>
      </c>
      <c r="D147" s="18">
        <f t="shared" si="14"/>
        <v>5.7374563021587122</v>
      </c>
      <c r="E147" s="16">
        <v>391.38099999999997</v>
      </c>
      <c r="F147" s="16">
        <v>83.644999999999996</v>
      </c>
      <c r="G147" s="16">
        <v>99.16</v>
      </c>
      <c r="H147" s="16">
        <v>93.69</v>
      </c>
      <c r="I147" s="16">
        <f t="shared" si="11"/>
        <v>6.3326049956462773</v>
      </c>
      <c r="J147" s="8">
        <v>391.38099999999997</v>
      </c>
      <c r="K147" s="8">
        <f t="shared" si="12"/>
        <v>76.160777772999637</v>
      </c>
      <c r="L147" s="8">
        <v>109.17123966942147</v>
      </c>
      <c r="M147" s="8">
        <f t="shared" si="13"/>
        <v>91.454164711737334</v>
      </c>
      <c r="Q147" s="60"/>
      <c r="S147" s="6"/>
    </row>
    <row r="148" spans="1:19">
      <c r="A148" s="13">
        <v>31836</v>
      </c>
      <c r="B148" s="14">
        <f t="shared" si="10"/>
        <v>22.305706331613358</v>
      </c>
      <c r="C148" s="60">
        <v>33.931260000000002</v>
      </c>
      <c r="D148" s="18">
        <f t="shared" si="14"/>
        <v>6.0361549401198316</v>
      </c>
      <c r="E148" s="16">
        <v>421.36500000000001</v>
      </c>
      <c r="F148" s="16">
        <v>83.873999999999995</v>
      </c>
      <c r="G148" s="16">
        <v>96.986999999999995</v>
      </c>
      <c r="H148" s="16">
        <v>95.802000000000007</v>
      </c>
      <c r="I148" s="16">
        <f t="shared" si="11"/>
        <v>6.6592939802735103</v>
      </c>
      <c r="J148" s="8">
        <v>421.36500000000001</v>
      </c>
      <c r="K148" s="8">
        <f t="shared" si="12"/>
        <v>76.369287762957399</v>
      </c>
      <c r="L148" s="8">
        <v>106.77885257985257</v>
      </c>
      <c r="M148" s="8">
        <f t="shared" si="13"/>
        <v>93.515763557624723</v>
      </c>
      <c r="Q148" s="60"/>
      <c r="S148" s="6"/>
    </row>
    <row r="149" spans="1:19">
      <c r="A149" s="13">
        <v>31867</v>
      </c>
      <c r="B149" s="14">
        <f t="shared" si="10"/>
        <v>23.744719343573024</v>
      </c>
      <c r="C149" s="60">
        <v>34.827109999999998</v>
      </c>
      <c r="D149" s="18">
        <f t="shared" si="14"/>
        <v>6.4190752208999644</v>
      </c>
      <c r="E149" s="16">
        <v>432.39800000000002</v>
      </c>
      <c r="F149" s="16">
        <v>84.774000000000001</v>
      </c>
      <c r="G149" s="16">
        <v>127.129</v>
      </c>
      <c r="H149" s="16">
        <v>96.421000000000006</v>
      </c>
      <c r="I149" s="16">
        <f t="shared" si="11"/>
        <v>7.0889064994026079</v>
      </c>
      <c r="J149" s="8">
        <v>432.39800000000002</v>
      </c>
      <c r="K149" s="8">
        <f t="shared" si="12"/>
        <v>77.188759339210606</v>
      </c>
      <c r="L149" s="8">
        <v>139.96400290373018</v>
      </c>
      <c r="M149" s="8">
        <f t="shared" si="13"/>
        <v>94.119991628460099</v>
      </c>
      <c r="Q149" s="60"/>
      <c r="S149" s="6"/>
    </row>
    <row r="150" spans="1:19">
      <c r="A150" s="13">
        <v>31897</v>
      </c>
      <c r="B150" s="14">
        <f t="shared" si="10"/>
        <v>23.241333569258234</v>
      </c>
      <c r="C150" s="60">
        <v>35.646970000000003</v>
      </c>
      <c r="D150" s="18">
        <f t="shared" si="14"/>
        <v>6.284922365821803</v>
      </c>
      <c r="E150" s="16">
        <v>434.077</v>
      </c>
      <c r="F150" s="16">
        <v>85.683999999999997</v>
      </c>
      <c r="G150" s="16">
        <v>118.28700000000001</v>
      </c>
      <c r="H150" s="16">
        <v>97.043999999999997</v>
      </c>
      <c r="I150" s="16">
        <f t="shared" si="11"/>
        <v>6.9386223610384796</v>
      </c>
      <c r="J150" s="8">
        <v>434.077</v>
      </c>
      <c r="K150" s="8">
        <f t="shared" si="12"/>
        <v>78.017336155199956</v>
      </c>
      <c r="L150" s="8">
        <v>130.22931047576503</v>
      </c>
      <c r="M150" s="8">
        <f t="shared" si="13"/>
        <v>94.728124242564178</v>
      </c>
      <c r="Q150" s="60"/>
      <c r="S150" s="6"/>
    </row>
    <row r="151" spans="1:19">
      <c r="A151" s="13">
        <v>31928</v>
      </c>
      <c r="B151" s="14">
        <f t="shared" si="10"/>
        <v>21.729665155937607</v>
      </c>
      <c r="C151" s="60">
        <v>32.466149999999999</v>
      </c>
      <c r="D151" s="18">
        <f t="shared" si="14"/>
        <v>5.8783538188912559</v>
      </c>
      <c r="E151" s="16">
        <v>417.51499999999999</v>
      </c>
      <c r="F151" s="16">
        <v>86.603999999999999</v>
      </c>
      <c r="G151" s="16">
        <v>103.27500000000001</v>
      </c>
      <c r="H151" s="16">
        <v>97.67</v>
      </c>
      <c r="I151" s="16">
        <f t="shared" si="11"/>
        <v>6.487318814971057</v>
      </c>
      <c r="J151" s="8">
        <v>417.51499999999999</v>
      </c>
      <c r="K151" s="8">
        <f t="shared" si="12"/>
        <v>78.855018210925465</v>
      </c>
      <c r="L151" s="8">
        <v>113.70169198123743</v>
      </c>
      <c r="M151" s="8">
        <f t="shared" si="13"/>
        <v>95.33918526411982</v>
      </c>
      <c r="Q151" s="60"/>
      <c r="S151" s="6"/>
    </row>
    <row r="152" spans="1:19">
      <c r="A152" s="13">
        <v>31958</v>
      </c>
      <c r="B152" s="14">
        <f t="shared" si="10"/>
        <v>22.582788021332995</v>
      </c>
      <c r="C152" s="60">
        <v>34.773119999999999</v>
      </c>
      <c r="D152" s="18">
        <f t="shared" si="14"/>
        <v>6.1105662327687131</v>
      </c>
      <c r="E152" s="16">
        <v>441.714</v>
      </c>
      <c r="F152" s="16">
        <v>87.218000000000004</v>
      </c>
      <c r="G152" s="16">
        <v>102.03400000000001</v>
      </c>
      <c r="H152" s="16">
        <v>97.539000000000001</v>
      </c>
      <c r="I152" s="16">
        <f t="shared" si="11"/>
        <v>6.7420157914980621</v>
      </c>
      <c r="J152" s="8">
        <v>441.714</v>
      </c>
      <c r="K152" s="8">
        <f t="shared" si="12"/>
        <v>79.414079930724881</v>
      </c>
      <c r="L152" s="8">
        <v>112.33540004467278</v>
      </c>
      <c r="M152" s="8">
        <f t="shared" si="13"/>
        <v>95.211311472069042</v>
      </c>
      <c r="Q152" s="60"/>
      <c r="S152" s="6"/>
    </row>
    <row r="153" spans="1:19">
      <c r="A153" s="13">
        <v>31989</v>
      </c>
      <c r="B153" s="14">
        <f t="shared" si="10"/>
        <v>23.014131946296352</v>
      </c>
      <c r="C153" s="60">
        <v>35.233409999999999</v>
      </c>
      <c r="D153" s="18">
        <f t="shared" si="14"/>
        <v>6.2234415329217896</v>
      </c>
      <c r="E153" s="16">
        <v>440.48700000000002</v>
      </c>
      <c r="F153" s="16">
        <v>87.834999999999994</v>
      </c>
      <c r="G153" s="16">
        <v>117.718</v>
      </c>
      <c r="H153" s="16">
        <v>97.408000000000001</v>
      </c>
      <c r="I153" s="16">
        <f t="shared" si="11"/>
        <v>6.8707920768230855</v>
      </c>
      <c r="J153" s="8">
        <v>440.48700000000002</v>
      </c>
      <c r="K153" s="8">
        <f t="shared" si="12"/>
        <v>79.975873222445131</v>
      </c>
      <c r="L153" s="8">
        <v>129.60286397140942</v>
      </c>
      <c r="M153" s="8">
        <f t="shared" si="13"/>
        <v>95.08343768001825</v>
      </c>
      <c r="Q153" s="60"/>
      <c r="S153" s="6"/>
    </row>
    <row r="154" spans="1:19">
      <c r="A154" s="13">
        <v>32020</v>
      </c>
      <c r="B154" s="14">
        <f t="shared" si="10"/>
        <v>22.495188341278041</v>
      </c>
      <c r="C154" s="60">
        <v>33.531289999999998</v>
      </c>
      <c r="D154" s="18">
        <f t="shared" si="14"/>
        <v>6.086156434711369</v>
      </c>
      <c r="E154" s="16">
        <v>443.87</v>
      </c>
      <c r="F154" s="16">
        <v>88.456999999999994</v>
      </c>
      <c r="G154" s="16">
        <v>103.91500000000001</v>
      </c>
      <c r="H154" s="16">
        <v>97.277000000000001</v>
      </c>
      <c r="I154" s="16">
        <f t="shared" si="11"/>
        <v>6.7158632001659928</v>
      </c>
      <c r="J154" s="8">
        <v>443.87</v>
      </c>
      <c r="K154" s="8">
        <f t="shared" si="12"/>
        <v>80.542219134033459</v>
      </c>
      <c r="L154" s="8">
        <v>114.40630667857941</v>
      </c>
      <c r="M154" s="8">
        <f t="shared" si="13"/>
        <v>94.955563887967472</v>
      </c>
      <c r="Q154" s="60"/>
      <c r="S154" s="6"/>
    </row>
    <row r="155" spans="1:19">
      <c r="A155" s="13">
        <v>32050</v>
      </c>
      <c r="B155" s="14">
        <f t="shared" si="10"/>
        <v>22.001095108198754</v>
      </c>
      <c r="C155" s="60">
        <v>33.48283</v>
      </c>
      <c r="D155" s="18">
        <f t="shared" si="14"/>
        <v>5.948827348116974</v>
      </c>
      <c r="E155" s="16">
        <v>428.68700000000001</v>
      </c>
      <c r="F155" s="16">
        <v>89.897000000000006</v>
      </c>
      <c r="G155" s="16">
        <v>115.535</v>
      </c>
      <c r="H155" s="16">
        <v>97.896000000000001</v>
      </c>
      <c r="I155" s="16">
        <f t="shared" si="11"/>
        <v>6.568353318890658</v>
      </c>
      <c r="J155" s="8">
        <v>428.68700000000001</v>
      </c>
      <c r="K155" s="8">
        <f t="shared" si="12"/>
        <v>81.853373656038599</v>
      </c>
      <c r="L155" s="8">
        <v>127.19946727719454</v>
      </c>
      <c r="M155" s="8">
        <f t="shared" si="13"/>
        <v>95.559791958802847</v>
      </c>
      <c r="Q155" s="60"/>
      <c r="S155" s="6"/>
    </row>
    <row r="156" spans="1:19">
      <c r="A156" s="13">
        <v>32081</v>
      </c>
      <c r="B156" s="14">
        <f t="shared" si="10"/>
        <v>19.629356976567593</v>
      </c>
      <c r="C156" s="60">
        <v>29.235890000000001</v>
      </c>
      <c r="D156" s="18">
        <f t="shared" si="14"/>
        <v>5.3064293394676021</v>
      </c>
      <c r="E156" s="16">
        <v>384.839</v>
      </c>
      <c r="F156" s="16">
        <v>91.36</v>
      </c>
      <c r="G156" s="16">
        <v>107.789</v>
      </c>
      <c r="H156" s="16">
        <v>98.519000000000005</v>
      </c>
      <c r="I156" s="16">
        <f t="shared" si="11"/>
        <v>5.8602788366057394</v>
      </c>
      <c r="J156" s="8">
        <v>384.839</v>
      </c>
      <c r="K156" s="8">
        <f t="shared" si="12"/>
        <v>83.185470229436874</v>
      </c>
      <c r="L156" s="8">
        <v>118.67142751842752</v>
      </c>
      <c r="M156" s="8">
        <f t="shared" si="13"/>
        <v>96.167924572906941</v>
      </c>
      <c r="Q156" s="60"/>
      <c r="S156" s="6"/>
    </row>
    <row r="157" spans="1:19">
      <c r="A157" s="13">
        <v>32111</v>
      </c>
      <c r="B157" s="14">
        <f t="shared" si="10"/>
        <v>21.981825949914207</v>
      </c>
      <c r="C157" s="60">
        <v>34.146599999999999</v>
      </c>
      <c r="D157" s="18">
        <f t="shared" si="14"/>
        <v>5.9409597937955958</v>
      </c>
      <c r="E157" s="16">
        <v>432.96300000000002</v>
      </c>
      <c r="F157" s="16">
        <v>92.846000000000004</v>
      </c>
      <c r="G157" s="16">
        <v>126.681</v>
      </c>
      <c r="H157" s="16">
        <v>99.146000000000001</v>
      </c>
      <c r="I157" s="16">
        <f t="shared" si="11"/>
        <v>6.5626005761681654</v>
      </c>
      <c r="J157" s="8">
        <v>432.96300000000002</v>
      </c>
      <c r="K157" s="8">
        <f t="shared" si="12"/>
        <v>84.538508854228283</v>
      </c>
      <c r="L157" s="8">
        <v>139.47077261559079</v>
      </c>
      <c r="M157" s="8">
        <f t="shared" si="13"/>
        <v>96.779961730279751</v>
      </c>
      <c r="Q157" s="60"/>
      <c r="S157" s="6"/>
    </row>
    <row r="158" spans="1:19">
      <c r="A158" s="13">
        <v>32142</v>
      </c>
      <c r="B158" s="14">
        <f t="shared" si="10"/>
        <v>23.743743307969815</v>
      </c>
      <c r="C158" s="60">
        <v>36.968220000000002</v>
      </c>
      <c r="D158" s="18">
        <f t="shared" si="14"/>
        <v>6.4238795751385283</v>
      </c>
      <c r="E158" s="16">
        <v>497.839</v>
      </c>
      <c r="F158" s="16">
        <v>94.048000000000002</v>
      </c>
      <c r="G158" s="16">
        <v>113.03100000000001</v>
      </c>
      <c r="H158" s="16">
        <v>99.99</v>
      </c>
      <c r="I158" s="16">
        <f t="shared" si="11"/>
        <v>7.0886151072395283</v>
      </c>
      <c r="J158" s="8">
        <v>497.839</v>
      </c>
      <c r="K158" s="8">
        <f t="shared" si="12"/>
        <v>85.632958670513119</v>
      </c>
      <c r="L158" s="8">
        <v>124.44266227384409</v>
      </c>
      <c r="M158" s="8">
        <f t="shared" si="13"/>
        <v>97.603820359980958</v>
      </c>
      <c r="Q158" s="60"/>
      <c r="S158" s="6"/>
    </row>
    <row r="159" spans="1:19">
      <c r="A159" s="19">
        <v>32173</v>
      </c>
      <c r="B159" s="14">
        <f t="shared" si="10"/>
        <v>21.337729918106962</v>
      </c>
      <c r="C159" s="60">
        <v>32.383670000000002</v>
      </c>
      <c r="D159" s="18">
        <f t="shared" si="14"/>
        <v>5.7651098876674025</v>
      </c>
      <c r="E159" s="16">
        <v>424.8</v>
      </c>
      <c r="F159" s="16">
        <v>95.266000000000005</v>
      </c>
      <c r="G159" s="16">
        <v>131.69999999999999</v>
      </c>
      <c r="H159" s="16">
        <v>100.84099999999999</v>
      </c>
      <c r="I159" s="16">
        <f t="shared" si="11"/>
        <v>6.3703078613101294</v>
      </c>
      <c r="J159" s="20">
        <v>424.8</v>
      </c>
      <c r="K159" s="8">
        <f t="shared" si="12"/>
        <v>86.741976870375794</v>
      </c>
      <c r="L159" s="44">
        <v>144.99649318740228</v>
      </c>
      <c r="M159" s="8">
        <f t="shared" si="13"/>
        <v>98.43451194040243</v>
      </c>
      <c r="Q159" s="60"/>
      <c r="S159" s="6"/>
    </row>
    <row r="160" spans="1:19">
      <c r="A160" s="19">
        <v>32202</v>
      </c>
      <c r="B160" s="14">
        <f t="shared" si="10"/>
        <v>21.383722582071755</v>
      </c>
      <c r="C160" s="60">
        <v>32.443109999999997</v>
      </c>
      <c r="D160" s="18">
        <f t="shared" si="14"/>
        <v>5.7789699461486341</v>
      </c>
      <c r="E160" s="16">
        <v>436.5</v>
      </c>
      <c r="F160" s="16">
        <v>96.5</v>
      </c>
      <c r="G160" s="16">
        <v>127.7</v>
      </c>
      <c r="H160" s="16">
        <v>101.7</v>
      </c>
      <c r="I160" s="16">
        <f t="shared" si="11"/>
        <v>6.3840388172244635</v>
      </c>
      <c r="J160" s="20">
        <v>436.5</v>
      </c>
      <c r="K160" s="8">
        <f t="shared" si="12"/>
        <v>87.865563453816307</v>
      </c>
      <c r="L160" s="44">
        <v>140.59265132901498</v>
      </c>
      <c r="M160" s="8">
        <f t="shared" si="13"/>
        <v>99.27301260736138</v>
      </c>
      <c r="Q160" s="60"/>
      <c r="S160" s="6"/>
    </row>
    <row r="161" spans="1:19">
      <c r="A161" s="19">
        <v>32233</v>
      </c>
      <c r="B161" s="14">
        <f t="shared" si="10"/>
        <v>22.947560602224605</v>
      </c>
      <c r="C161" s="60">
        <v>34.823390000000003</v>
      </c>
      <c r="D161" s="18">
        <f t="shared" si="14"/>
        <v>6.1997386162937911</v>
      </c>
      <c r="E161" s="16">
        <v>467.1</v>
      </c>
      <c r="F161" s="16">
        <v>97.653000000000006</v>
      </c>
      <c r="G161" s="16">
        <v>143.19999999999999</v>
      </c>
      <c r="H161" s="16">
        <v>101.096</v>
      </c>
      <c r="I161" s="16">
        <f t="shared" si="11"/>
        <v>6.8509174248284355</v>
      </c>
      <c r="J161" s="20">
        <v>467.1</v>
      </c>
      <c r="K161" s="8">
        <f t="shared" si="12"/>
        <v>88.915397595394026</v>
      </c>
      <c r="L161" s="44">
        <v>157.65753853026578</v>
      </c>
      <c r="M161" s="8">
        <f t="shared" si="13"/>
        <v>98.683426573783734</v>
      </c>
      <c r="Q161" s="60"/>
      <c r="S161" s="6"/>
    </row>
    <row r="162" spans="1:19">
      <c r="A162" s="19">
        <v>32263</v>
      </c>
      <c r="B162" s="14">
        <f t="shared" si="10"/>
        <v>19.645390847403</v>
      </c>
      <c r="C162" s="60">
        <v>29.784310000000001</v>
      </c>
      <c r="D162" s="18">
        <f t="shared" si="14"/>
        <v>5.3123845408414425</v>
      </c>
      <c r="E162" s="16">
        <v>422.7</v>
      </c>
      <c r="F162" s="16">
        <v>98.819000000000003</v>
      </c>
      <c r="G162" s="16">
        <v>104</v>
      </c>
      <c r="H162" s="16">
        <v>100.496</v>
      </c>
      <c r="I162" s="16">
        <f t="shared" si="11"/>
        <v>5.8650656950870328</v>
      </c>
      <c r="J162" s="20">
        <v>422.7</v>
      </c>
      <c r="K162" s="8">
        <f t="shared" si="12"/>
        <v>89.977068548628736</v>
      </c>
      <c r="L162" s="44">
        <v>114.49988831807013</v>
      </c>
      <c r="M162" s="8">
        <f t="shared" si="13"/>
        <v>98.097745083474805</v>
      </c>
      <c r="Q162" s="60"/>
      <c r="S162" s="6"/>
    </row>
    <row r="163" spans="1:19">
      <c r="A163" s="19">
        <v>32294</v>
      </c>
      <c r="B163" s="14">
        <f t="shared" si="10"/>
        <v>20.28649112636106</v>
      </c>
      <c r="C163" s="60">
        <v>30.779540000000001</v>
      </c>
      <c r="D163" s="18">
        <f t="shared" si="14"/>
        <v>5.4822002002002002</v>
      </c>
      <c r="E163" s="16">
        <v>428.2</v>
      </c>
      <c r="F163" s="16">
        <v>100</v>
      </c>
      <c r="G163" s="16">
        <v>119.9</v>
      </c>
      <c r="H163" s="16">
        <v>99.9</v>
      </c>
      <c r="I163" s="16">
        <f t="shared" si="11"/>
        <v>6.0564640379570971</v>
      </c>
      <c r="J163" s="20">
        <v>428.2</v>
      </c>
      <c r="K163" s="8">
        <f t="shared" si="12"/>
        <v>91.052397361467669</v>
      </c>
      <c r="L163" s="44">
        <v>132.00515970515971</v>
      </c>
      <c r="M163" s="8">
        <f t="shared" si="13"/>
        <v>97.515968136434623</v>
      </c>
      <c r="Q163" s="60"/>
      <c r="S163" s="6"/>
    </row>
    <row r="164" spans="1:19">
      <c r="A164" s="19">
        <v>32324</v>
      </c>
      <c r="B164" s="14">
        <f t="shared" si="10"/>
        <v>22.777573789000023</v>
      </c>
      <c r="C164" s="60">
        <v>34.548540000000003</v>
      </c>
      <c r="D164" s="18">
        <f t="shared" si="14"/>
        <v>6.156961945697387</v>
      </c>
      <c r="E164" s="16">
        <v>490</v>
      </c>
      <c r="F164" s="16">
        <v>100.66200000000001</v>
      </c>
      <c r="G164" s="16">
        <v>127.4</v>
      </c>
      <c r="H164" s="16">
        <v>98.822000000000003</v>
      </c>
      <c r="I164" s="16">
        <f t="shared" si="11"/>
        <v>6.8001684305933594</v>
      </c>
      <c r="J164" s="20">
        <v>490</v>
      </c>
      <c r="K164" s="8">
        <f t="shared" si="12"/>
        <v>91.655164232000601</v>
      </c>
      <c r="L164" s="44">
        <v>140.26236318963592</v>
      </c>
      <c r="M164" s="8">
        <f t="shared" si="13"/>
        <v>96.46369372551294</v>
      </c>
      <c r="Q164" s="60"/>
      <c r="S164" s="6"/>
    </row>
    <row r="165" spans="1:19">
      <c r="A165" s="19">
        <v>32355</v>
      </c>
      <c r="B165" s="14">
        <f t="shared" si="10"/>
        <v>21.298502920516686</v>
      </c>
      <c r="C165" s="60">
        <v>32.307450000000003</v>
      </c>
      <c r="D165" s="18">
        <f t="shared" si="14"/>
        <v>5.7564790238179588</v>
      </c>
      <c r="E165" s="16">
        <v>458.6</v>
      </c>
      <c r="F165" s="16">
        <v>101.32899999999999</v>
      </c>
      <c r="G165" s="16">
        <v>120.3</v>
      </c>
      <c r="H165" s="16">
        <v>97.754999999999995</v>
      </c>
      <c r="I165" s="16">
        <f t="shared" si="11"/>
        <v>6.3585967724509116</v>
      </c>
      <c r="J165" s="20">
        <v>458.6</v>
      </c>
      <c r="K165" s="8">
        <f t="shared" si="12"/>
        <v>92.262483722401569</v>
      </c>
      <c r="L165" s="44">
        <v>132.44554389099844</v>
      </c>
      <c r="M165" s="8">
        <f t="shared" si="13"/>
        <v>95.42215680858024</v>
      </c>
      <c r="Q165" s="60"/>
      <c r="S165" s="6"/>
    </row>
    <row r="166" spans="1:19">
      <c r="A166" s="19">
        <v>32386</v>
      </c>
      <c r="B166" s="14">
        <f t="shared" si="10"/>
        <v>20.787367095658567</v>
      </c>
      <c r="C166" s="60">
        <v>31.543790000000001</v>
      </c>
      <c r="D166" s="18">
        <f t="shared" si="14"/>
        <v>5.6166433481355309</v>
      </c>
      <c r="E166" s="16">
        <v>444</v>
      </c>
      <c r="F166" s="16">
        <v>102</v>
      </c>
      <c r="G166" s="16">
        <v>122.2</v>
      </c>
      <c r="H166" s="16">
        <v>96.7</v>
      </c>
      <c r="I166" s="16">
        <f t="shared" si="11"/>
        <v>6.2059988824322634</v>
      </c>
      <c r="J166" s="20">
        <v>444</v>
      </c>
      <c r="K166" s="8">
        <f t="shared" si="12"/>
        <v>92.873445308697029</v>
      </c>
      <c r="L166" s="44">
        <v>134.5373687737324</v>
      </c>
      <c r="M166" s="8">
        <f t="shared" si="13"/>
        <v>94.392333521453736</v>
      </c>
      <c r="Q166" s="60"/>
      <c r="S166" s="6"/>
    </row>
    <row r="167" spans="1:19">
      <c r="A167" s="19">
        <v>32416</v>
      </c>
      <c r="B167" s="14">
        <f t="shared" si="10"/>
        <v>19.832567102590623</v>
      </c>
      <c r="C167" s="60">
        <v>30.07995</v>
      </c>
      <c r="D167" s="18">
        <f t="shared" si="14"/>
        <v>5.3612807066788486</v>
      </c>
      <c r="E167" s="16">
        <v>433.5</v>
      </c>
      <c r="F167" s="16">
        <v>101.93300000000001</v>
      </c>
      <c r="G167" s="16">
        <v>108.9</v>
      </c>
      <c r="H167" s="16">
        <v>98.242000000000004</v>
      </c>
      <c r="I167" s="16">
        <f t="shared" si="11"/>
        <v>5.92094653969649</v>
      </c>
      <c r="J167" s="20">
        <v>433.5</v>
      </c>
      <c r="K167" s="8">
        <f t="shared" si="12"/>
        <v>92.812440202464856</v>
      </c>
      <c r="L167" s="44">
        <v>119.89459459459459</v>
      </c>
      <c r="M167" s="8">
        <f t="shared" si="13"/>
        <v>95.897534951547655</v>
      </c>
      <c r="Q167" s="60"/>
      <c r="S167" s="6"/>
    </row>
    <row r="168" spans="1:19">
      <c r="A168" s="19">
        <v>32447</v>
      </c>
      <c r="B168" s="14">
        <f t="shared" si="10"/>
        <v>22.483472004316678</v>
      </c>
      <c r="C168" s="60">
        <v>34.109409999999997</v>
      </c>
      <c r="D168" s="18">
        <f t="shared" si="14"/>
        <v>6.0764941238642347</v>
      </c>
      <c r="E168" s="16">
        <v>485.7</v>
      </c>
      <c r="F168" s="16">
        <v>101.867</v>
      </c>
      <c r="G168" s="16">
        <v>130.6</v>
      </c>
      <c r="H168" s="16">
        <v>99.808000000000007</v>
      </c>
      <c r="I168" s="16">
        <f t="shared" si="11"/>
        <v>6.7123653269743659</v>
      </c>
      <c r="J168" s="20">
        <v>485.7</v>
      </c>
      <c r="K168" s="8">
        <f t="shared" si="12"/>
        <v>92.752345620206285</v>
      </c>
      <c r="L168" s="44">
        <v>143.78543667634574</v>
      </c>
      <c r="M168" s="8">
        <f t="shared" si="13"/>
        <v>97.426163641253922</v>
      </c>
      <c r="Q168" s="60"/>
      <c r="S168" s="6"/>
    </row>
    <row r="169" spans="1:19">
      <c r="A169" s="19">
        <v>32477</v>
      </c>
      <c r="B169" s="14">
        <f t="shared" si="10"/>
        <v>21.289293510672866</v>
      </c>
      <c r="C169" s="60">
        <v>32.299889999999998</v>
      </c>
      <c r="D169" s="18">
        <f t="shared" si="14"/>
        <v>5.7534400514603021</v>
      </c>
      <c r="E169" s="16">
        <v>458.4</v>
      </c>
      <c r="F169" s="16">
        <v>101.8</v>
      </c>
      <c r="G169" s="16">
        <v>126.8</v>
      </c>
      <c r="H169" s="16">
        <v>101.4</v>
      </c>
      <c r="I169" s="16">
        <f t="shared" si="11"/>
        <v>6.3558473339609094</v>
      </c>
      <c r="J169" s="20">
        <v>458.4</v>
      </c>
      <c r="K169" s="8">
        <f t="shared" si="12"/>
        <v>92.691340513974083</v>
      </c>
      <c r="L169" s="44">
        <v>139.60178691087782</v>
      </c>
      <c r="M169" s="8">
        <f t="shared" si="13"/>
        <v>98.980171862206916</v>
      </c>
      <c r="Q169" s="60"/>
      <c r="S169" s="6"/>
    </row>
    <row r="170" spans="1:19">
      <c r="A170" s="19">
        <v>32508</v>
      </c>
      <c r="B170" s="14">
        <f t="shared" si="10"/>
        <v>20.203940110135282</v>
      </c>
      <c r="C170" s="60">
        <v>30.628900000000002</v>
      </c>
      <c r="D170" s="18">
        <f t="shared" si="14"/>
        <v>5.464230556586271</v>
      </c>
      <c r="E170" s="16">
        <v>453.6</v>
      </c>
      <c r="F170" s="16">
        <v>102.396</v>
      </c>
      <c r="G170" s="16">
        <v>104.4</v>
      </c>
      <c r="H170" s="16">
        <v>100.931</v>
      </c>
      <c r="I170" s="16">
        <f t="shared" si="11"/>
        <v>6.0318187083161039</v>
      </c>
      <c r="J170" s="20">
        <v>453.6</v>
      </c>
      <c r="K170" s="8">
        <f t="shared" si="12"/>
        <v>93.234012802248444</v>
      </c>
      <c r="L170" s="44">
        <v>114.94027250390887</v>
      </c>
      <c r="M170" s="8">
        <f t="shared" si="13"/>
        <v>98.522364163948779</v>
      </c>
      <c r="Q170" s="60"/>
      <c r="S170" s="6"/>
    </row>
    <row r="171" spans="1:19">
      <c r="A171" s="19">
        <v>32539</v>
      </c>
      <c r="B171" s="14">
        <f t="shared" si="10"/>
        <v>22.393698881228712</v>
      </c>
      <c r="C171" s="60">
        <v>33.949829999999999</v>
      </c>
      <c r="D171" s="18">
        <f t="shared" si="14"/>
        <v>6.0580370000612529</v>
      </c>
      <c r="E171" s="16">
        <v>511.9</v>
      </c>
      <c r="F171" s="16">
        <v>102.996</v>
      </c>
      <c r="G171" s="16">
        <v>109.3</v>
      </c>
      <c r="H171" s="16">
        <v>100.465</v>
      </c>
      <c r="I171" s="16">
        <f t="shared" si="11"/>
        <v>6.6855638614981174</v>
      </c>
      <c r="J171" s="20">
        <v>511.9</v>
      </c>
      <c r="K171" s="8">
        <f t="shared" si="12"/>
        <v>93.780327186417239</v>
      </c>
      <c r="L171" s="44">
        <v>120.33497878043332</v>
      </c>
      <c r="M171" s="8">
        <f t="shared" si="13"/>
        <v>98.067484873142192</v>
      </c>
      <c r="Q171" s="60"/>
      <c r="S171" s="6"/>
    </row>
    <row r="172" spans="1:19">
      <c r="A172" s="19">
        <v>32567</v>
      </c>
      <c r="B172" s="14">
        <f t="shared" si="10"/>
        <v>21.703261073973565</v>
      </c>
      <c r="C172" s="60">
        <v>32.883459999999999</v>
      </c>
      <c r="D172" s="18">
        <f t="shared" si="14"/>
        <v>5.8747722007722016</v>
      </c>
      <c r="E172" s="16">
        <v>512.9</v>
      </c>
      <c r="F172" s="16">
        <v>103.6</v>
      </c>
      <c r="G172" s="16">
        <v>92.4</v>
      </c>
      <c r="H172" s="16">
        <v>100</v>
      </c>
      <c r="I172" s="16">
        <f t="shared" si="11"/>
        <v>6.4794359646607491</v>
      </c>
      <c r="J172" s="20">
        <v>512.9</v>
      </c>
      <c r="K172" s="8">
        <f t="shared" si="12"/>
        <v>94.330283666480511</v>
      </c>
      <c r="L172" s="44">
        <v>101.72874692874693</v>
      </c>
      <c r="M172" s="8">
        <f t="shared" si="13"/>
        <v>97.613581718152773</v>
      </c>
      <c r="Q172" s="60"/>
      <c r="S172" s="6"/>
    </row>
    <row r="173" spans="1:19">
      <c r="A173" s="19">
        <v>32598</v>
      </c>
      <c r="B173" s="14">
        <f t="shared" si="10"/>
        <v>22.917377627391001</v>
      </c>
      <c r="C173" s="60">
        <v>34.749270000000003</v>
      </c>
      <c r="D173" s="18">
        <f t="shared" si="14"/>
        <v>6.1977428066917355</v>
      </c>
      <c r="E173" s="16">
        <v>519.20000000000005</v>
      </c>
      <c r="F173" s="16">
        <v>103.6</v>
      </c>
      <c r="G173" s="16">
        <v>118.1</v>
      </c>
      <c r="H173" s="16">
        <v>99.564999999999998</v>
      </c>
      <c r="I173" s="16">
        <f t="shared" si="11"/>
        <v>6.8419063986978115</v>
      </c>
      <c r="J173" s="20">
        <v>519.20000000000005</v>
      </c>
      <c r="K173" s="8">
        <f t="shared" si="12"/>
        <v>94.330283666480511</v>
      </c>
      <c r="L173" s="44">
        <v>130.02343086888541</v>
      </c>
      <c r="M173" s="8">
        <f t="shared" si="13"/>
        <v>97.188962637678813</v>
      </c>
      <c r="Q173" s="60"/>
      <c r="S173" s="6"/>
    </row>
    <row r="174" spans="1:19">
      <c r="A174" s="19">
        <v>32628</v>
      </c>
      <c r="B174" s="14">
        <f t="shared" si="10"/>
        <v>21.28232530816085</v>
      </c>
      <c r="C174" s="60">
        <v>32.262819999999998</v>
      </c>
      <c r="D174" s="18">
        <f t="shared" si="14"/>
        <v>5.7572193967897629</v>
      </c>
      <c r="E174" s="16">
        <v>488.7</v>
      </c>
      <c r="F174" s="16">
        <v>103.6</v>
      </c>
      <c r="G174" s="16">
        <v>103.1</v>
      </c>
      <c r="H174" s="16">
        <v>99.131</v>
      </c>
      <c r="I174" s="16">
        <f t="shared" si="11"/>
        <v>6.3537670004197198</v>
      </c>
      <c r="J174" s="20">
        <v>488.7</v>
      </c>
      <c r="K174" s="8">
        <f t="shared" si="12"/>
        <v>94.330283666480511</v>
      </c>
      <c r="L174" s="44">
        <v>113.50902389993298</v>
      </c>
      <c r="M174" s="8">
        <f t="shared" si="13"/>
        <v>96.765319693022022</v>
      </c>
      <c r="Q174" s="60"/>
      <c r="S174" s="6"/>
    </row>
    <row r="175" spans="1:19">
      <c r="A175" s="19">
        <v>32659</v>
      </c>
      <c r="B175" s="14">
        <f t="shared" si="10"/>
        <v>22.505452730976785</v>
      </c>
      <c r="C175" s="60">
        <v>34.120780000000003</v>
      </c>
      <c r="D175" s="18">
        <f t="shared" si="14"/>
        <v>6.0872627947096039</v>
      </c>
      <c r="E175" s="16">
        <v>513.5</v>
      </c>
      <c r="F175" s="16">
        <v>103.6</v>
      </c>
      <c r="G175" s="16">
        <v>111.6</v>
      </c>
      <c r="H175" s="16">
        <v>98.7</v>
      </c>
      <c r="I175" s="16">
        <f t="shared" si="11"/>
        <v>6.7189275993612405</v>
      </c>
      <c r="J175" s="20">
        <v>513.5</v>
      </c>
      <c r="K175" s="8">
        <f t="shared" si="12"/>
        <v>94.330283666480511</v>
      </c>
      <c r="L175" s="44">
        <v>122.86718784900602</v>
      </c>
      <c r="M175" s="8">
        <f t="shared" si="13"/>
        <v>96.344605155816794</v>
      </c>
      <c r="Q175" s="60"/>
      <c r="S175" s="6"/>
    </row>
    <row r="176" spans="1:19">
      <c r="A176" s="19">
        <v>32689</v>
      </c>
      <c r="B176" s="14">
        <f t="shared" si="10"/>
        <v>21.52658079394249</v>
      </c>
      <c r="C176" s="60">
        <v>32.626019999999997</v>
      </c>
      <c r="D176" s="18">
        <f t="shared" si="14"/>
        <v>5.8248141097245654</v>
      </c>
      <c r="E176" s="16">
        <v>495.1</v>
      </c>
      <c r="F176" s="16">
        <v>102.52200000000001</v>
      </c>
      <c r="G176" s="16">
        <v>97.9</v>
      </c>
      <c r="H176" s="16">
        <v>98.331999999999994</v>
      </c>
      <c r="I176" s="16">
        <f t="shared" si="11"/>
        <v>6.4266886583099767</v>
      </c>
      <c r="J176" s="20">
        <v>495.1</v>
      </c>
      <c r="K176" s="8">
        <f t="shared" si="12"/>
        <v>93.348738822923892</v>
      </c>
      <c r="L176" s="44">
        <v>107.78402948402949</v>
      </c>
      <c r="M176" s="8">
        <f t="shared" si="13"/>
        <v>95.985387175093976</v>
      </c>
      <c r="Q176" s="60"/>
      <c r="S176" s="6"/>
    </row>
    <row r="177" spans="1:19">
      <c r="A177" s="19">
        <v>32720</v>
      </c>
      <c r="B177" s="14">
        <f t="shared" si="10"/>
        <v>21.177573926487693</v>
      </c>
      <c r="C177" s="60">
        <v>32.103749999999998</v>
      </c>
      <c r="D177" s="18">
        <f t="shared" si="14"/>
        <v>5.7296765575132866</v>
      </c>
      <c r="E177" s="16">
        <v>479.3</v>
      </c>
      <c r="F177" s="16">
        <v>101.456</v>
      </c>
      <c r="G177" s="16">
        <v>98.5</v>
      </c>
      <c r="H177" s="16">
        <v>97.965000000000003</v>
      </c>
      <c r="I177" s="16">
        <f t="shared" si="11"/>
        <v>6.322493825966923</v>
      </c>
      <c r="J177" s="20">
        <v>479.3</v>
      </c>
      <c r="K177" s="8">
        <f t="shared" si="12"/>
        <v>92.378120267050647</v>
      </c>
      <c r="L177" s="44">
        <v>108.44460576278757</v>
      </c>
      <c r="M177" s="8">
        <f t="shared" si="13"/>
        <v>95.62714533018837</v>
      </c>
      <c r="Q177" s="60"/>
      <c r="S177" s="6"/>
    </row>
    <row r="178" spans="1:19">
      <c r="A178" s="19">
        <v>32751</v>
      </c>
      <c r="B178" s="14">
        <f t="shared" si="10"/>
        <v>21.983674955248546</v>
      </c>
      <c r="C178" s="60">
        <v>33.336599999999997</v>
      </c>
      <c r="D178" s="18">
        <f t="shared" si="14"/>
        <v>5.9446680491150152</v>
      </c>
      <c r="E178" s="16">
        <v>480.5</v>
      </c>
      <c r="F178" s="16">
        <v>100.4</v>
      </c>
      <c r="G178" s="16">
        <v>113.1</v>
      </c>
      <c r="H178" s="16">
        <v>97.6</v>
      </c>
      <c r="I178" s="16">
        <f t="shared" si="11"/>
        <v>6.5631525905231207</v>
      </c>
      <c r="J178" s="20">
        <v>480.5</v>
      </c>
      <c r="K178" s="8">
        <f t="shared" si="12"/>
        <v>91.416606950913547</v>
      </c>
      <c r="L178" s="44">
        <v>124.51862854590127</v>
      </c>
      <c r="M178" s="8">
        <f t="shared" si="13"/>
        <v>95.270855756917101</v>
      </c>
      <c r="Q178" s="60"/>
      <c r="S178" s="6"/>
    </row>
    <row r="179" spans="1:19">
      <c r="A179" s="19">
        <v>32781</v>
      </c>
      <c r="B179" s="14">
        <f t="shared" si="10"/>
        <v>24.089650195190305</v>
      </c>
      <c r="C179" s="60">
        <v>36.53275</v>
      </c>
      <c r="D179" s="18">
        <f t="shared" si="14"/>
        <v>6.5126436563748715</v>
      </c>
      <c r="E179" s="16">
        <v>524.20000000000005</v>
      </c>
      <c r="F179" s="16">
        <v>101.062</v>
      </c>
      <c r="G179" s="16">
        <v>130.4</v>
      </c>
      <c r="H179" s="16">
        <v>98.361000000000004</v>
      </c>
      <c r="I179" s="16">
        <f t="shared" si="11"/>
        <v>7.1918844508575726</v>
      </c>
      <c r="J179" s="20">
        <v>524.20000000000005</v>
      </c>
      <c r="K179" s="8">
        <f t="shared" si="12"/>
        <v>92.019373821446464</v>
      </c>
      <c r="L179" s="44">
        <v>143.56524458342639</v>
      </c>
      <c r="M179" s="8">
        <f t="shared" si="13"/>
        <v>96.013695113792252</v>
      </c>
      <c r="Q179" s="60"/>
      <c r="S179" s="6"/>
    </row>
    <row r="180" spans="1:19">
      <c r="A180" s="19">
        <v>32812</v>
      </c>
      <c r="B180" s="14">
        <f t="shared" si="10"/>
        <v>22.089792460937385</v>
      </c>
      <c r="C180" s="60">
        <v>33.49212</v>
      </c>
      <c r="D180" s="18">
        <f t="shared" si="14"/>
        <v>5.9747027066149077</v>
      </c>
      <c r="E180" s="16">
        <v>494.4</v>
      </c>
      <c r="F180" s="16">
        <v>101.729</v>
      </c>
      <c r="G180" s="16">
        <v>110.5</v>
      </c>
      <c r="H180" s="16">
        <v>99.126999999999995</v>
      </c>
      <c r="I180" s="16">
        <f t="shared" si="11"/>
        <v>6.5948336167291277</v>
      </c>
      <c r="J180" s="20">
        <v>494.4</v>
      </c>
      <c r="K180" s="8">
        <f t="shared" si="12"/>
        <v>92.626693311847447</v>
      </c>
      <c r="L180" s="44">
        <v>121.65613133794952</v>
      </c>
      <c r="M180" s="8">
        <f t="shared" si="13"/>
        <v>96.76141514975329</v>
      </c>
      <c r="Q180" s="60"/>
      <c r="S180" s="6"/>
    </row>
    <row r="181" spans="1:19">
      <c r="A181" s="19">
        <v>32842</v>
      </c>
      <c r="B181" s="14">
        <f t="shared" si="10"/>
        <v>21.899213595290366</v>
      </c>
      <c r="C181" s="60">
        <v>33.203919999999997</v>
      </c>
      <c r="D181" s="18">
        <f t="shared" si="14"/>
        <v>5.9228056181181179</v>
      </c>
      <c r="E181" s="16">
        <v>492</v>
      </c>
      <c r="F181" s="16">
        <v>102.4</v>
      </c>
      <c r="G181" s="16">
        <v>111.7</v>
      </c>
      <c r="H181" s="16">
        <v>99.9</v>
      </c>
      <c r="I181" s="16">
        <f t="shared" si="11"/>
        <v>6.5379369341536977</v>
      </c>
      <c r="J181" s="20">
        <v>492</v>
      </c>
      <c r="K181" s="8">
        <f t="shared" si="12"/>
        <v>93.237654898142907</v>
      </c>
      <c r="L181" s="44">
        <v>122.97728389546572</v>
      </c>
      <c r="M181" s="8">
        <f t="shared" si="13"/>
        <v>97.515968136434623</v>
      </c>
      <c r="Q181" s="60"/>
      <c r="S181" s="6"/>
    </row>
    <row r="182" spans="1:19">
      <c r="A182" s="19">
        <v>32873</v>
      </c>
      <c r="B182" s="14">
        <f t="shared" si="10"/>
        <v>21.536874818716552</v>
      </c>
      <c r="C182" s="60">
        <v>32.660040000000002</v>
      </c>
      <c r="D182" s="18">
        <f t="shared" si="14"/>
        <v>5.8225541238689607</v>
      </c>
      <c r="E182" s="16">
        <v>476.3</v>
      </c>
      <c r="F182" s="16">
        <v>102.666</v>
      </c>
      <c r="G182" s="16">
        <v>119.3</v>
      </c>
      <c r="H182" s="16">
        <v>100.825</v>
      </c>
      <c r="I182" s="16">
        <f t="shared" si="11"/>
        <v>6.4297619049577888</v>
      </c>
      <c r="J182" s="20">
        <v>476.3</v>
      </c>
      <c r="K182" s="8">
        <f t="shared" si="12"/>
        <v>93.479854275124396</v>
      </c>
      <c r="L182" s="44">
        <v>131.34458342640158</v>
      </c>
      <c r="M182" s="8">
        <f t="shared" si="13"/>
        <v>98.418893767327532</v>
      </c>
      <c r="Q182" s="60"/>
      <c r="S182" s="6"/>
    </row>
    <row r="183" spans="1:19">
      <c r="A183" s="19">
        <v>32904</v>
      </c>
      <c r="B183" s="14">
        <f t="shared" si="10"/>
        <v>23.516564068497669</v>
      </c>
      <c r="C183" s="60">
        <v>35.66225</v>
      </c>
      <c r="D183" s="18">
        <f t="shared" si="14"/>
        <v>6.3481276991416546</v>
      </c>
      <c r="E183" s="16">
        <v>528</v>
      </c>
      <c r="F183" s="16">
        <v>102.93300000000001</v>
      </c>
      <c r="G183" s="16">
        <v>124</v>
      </c>
      <c r="H183" s="16">
        <v>101.758</v>
      </c>
      <c r="I183" s="16">
        <f t="shared" si="11"/>
        <v>7.0207915055400907</v>
      </c>
      <c r="J183" s="20">
        <v>529.29999999999995</v>
      </c>
      <c r="K183" s="8">
        <f t="shared" si="12"/>
        <v>93.722964176079529</v>
      </c>
      <c r="L183" s="44">
        <v>136.40900156354701</v>
      </c>
      <c r="M183" s="8">
        <f t="shared" si="13"/>
        <v>99.32962848475789</v>
      </c>
      <c r="Q183" s="60"/>
      <c r="S183" s="6"/>
    </row>
    <row r="184" spans="1:19">
      <c r="A184" s="19">
        <v>32932</v>
      </c>
      <c r="B184" s="14">
        <f t="shared" si="10"/>
        <v>23.120954490356265</v>
      </c>
      <c r="C184" s="60">
        <v>35.058019999999999</v>
      </c>
      <c r="D184" s="18">
        <f t="shared" si="14"/>
        <v>6.2441558539586213</v>
      </c>
      <c r="E184" s="16">
        <v>521.20000000000005</v>
      </c>
      <c r="F184" s="16">
        <v>103.2</v>
      </c>
      <c r="G184" s="16">
        <v>122.6</v>
      </c>
      <c r="H184" s="16">
        <v>102.7</v>
      </c>
      <c r="I184" s="16">
        <f t="shared" si="11"/>
        <v>6.902683589875398</v>
      </c>
      <c r="J184" s="20">
        <v>522.1</v>
      </c>
      <c r="K184" s="8">
        <f t="shared" si="12"/>
        <v>93.966074077034648</v>
      </c>
      <c r="L184" s="44">
        <v>134.97775295957112</v>
      </c>
      <c r="M184" s="8">
        <f t="shared" si="13"/>
        <v>100.24914842454291</v>
      </c>
      <c r="Q184" s="60"/>
      <c r="S184" s="6"/>
    </row>
    <row r="185" spans="1:19">
      <c r="A185" s="19">
        <v>32963</v>
      </c>
      <c r="B185" s="14">
        <f t="shared" si="10"/>
        <v>23.263659901195901</v>
      </c>
      <c r="C185" s="60">
        <v>35.264670000000002</v>
      </c>
      <c r="D185" s="18">
        <f t="shared" si="14"/>
        <v>6.267124166359185</v>
      </c>
      <c r="E185" s="16">
        <v>528.9</v>
      </c>
      <c r="F185" s="16">
        <v>102.96599999999999</v>
      </c>
      <c r="G185" s="16">
        <v>116.1</v>
      </c>
      <c r="H185" s="16">
        <v>102.7</v>
      </c>
      <c r="I185" s="16">
        <f t="shared" si="11"/>
        <v>6.945287812724418</v>
      </c>
      <c r="J185" s="20">
        <v>531.5</v>
      </c>
      <c r="K185" s="8">
        <f t="shared" si="12"/>
        <v>93.753011467208793</v>
      </c>
      <c r="L185" s="44">
        <v>127.93160598615144</v>
      </c>
      <c r="M185" s="8">
        <f t="shared" si="13"/>
        <v>100.24914842454291</v>
      </c>
      <c r="Q185" s="60"/>
      <c r="S185" s="6"/>
    </row>
    <row r="186" spans="1:19">
      <c r="A186" s="19">
        <v>32993</v>
      </c>
      <c r="B186" s="14">
        <f t="shared" si="10"/>
        <v>24.298141362451695</v>
      </c>
      <c r="C186" s="60">
        <v>36.840969999999999</v>
      </c>
      <c r="D186" s="18">
        <f t="shared" si="14"/>
        <v>6.6263119404323456</v>
      </c>
      <c r="E186" s="16">
        <v>553.4</v>
      </c>
      <c r="F186" s="16">
        <v>102.733</v>
      </c>
      <c r="G186" s="16">
        <v>127.3</v>
      </c>
      <c r="H186" s="16">
        <v>102.7</v>
      </c>
      <c r="I186" s="16">
        <f t="shared" si="11"/>
        <v>7.2541287911372709</v>
      </c>
      <c r="J186" s="20">
        <v>548.4</v>
      </c>
      <c r="K186" s="8">
        <f t="shared" si="12"/>
        <v>93.540859381356583</v>
      </c>
      <c r="L186" s="44">
        <v>139.49169086441813</v>
      </c>
      <c r="M186" s="8">
        <f t="shared" si="13"/>
        <v>100.24914842454291</v>
      </c>
      <c r="Q186" s="60"/>
      <c r="S186" s="6"/>
    </row>
    <row r="187" spans="1:19">
      <c r="A187" s="19">
        <v>33024</v>
      </c>
      <c r="B187" s="14">
        <f t="shared" si="10"/>
        <v>25.92041439339048</v>
      </c>
      <c r="C187" s="60">
        <v>39.287439999999997</v>
      </c>
      <c r="D187" s="18">
        <f t="shared" si="14"/>
        <v>7.0083568052817817</v>
      </c>
      <c r="E187" s="16">
        <v>593.6</v>
      </c>
      <c r="F187" s="16">
        <v>102.5</v>
      </c>
      <c r="G187" s="16">
        <v>125</v>
      </c>
      <c r="H187" s="16">
        <v>102.7</v>
      </c>
      <c r="I187" s="16">
        <f t="shared" si="11"/>
        <v>7.7384529756612821</v>
      </c>
      <c r="J187" s="20">
        <v>594.1</v>
      </c>
      <c r="K187" s="8">
        <f t="shared" si="12"/>
        <v>93.328707295504373</v>
      </c>
      <c r="L187" s="44">
        <v>137.62005807460352</v>
      </c>
      <c r="M187" s="8">
        <f t="shared" si="13"/>
        <v>100.24914842454291</v>
      </c>
      <c r="Q187" s="60"/>
      <c r="S187" s="6"/>
    </row>
    <row r="188" spans="1:19">
      <c r="A188" s="19">
        <v>33054</v>
      </c>
      <c r="B188" s="14">
        <f t="shared" si="10"/>
        <v>23.146194692488688</v>
      </c>
      <c r="C188" s="60">
        <v>35.070749999999997</v>
      </c>
      <c r="D188" s="18">
        <f t="shared" si="14"/>
        <v>6.2626042342609969</v>
      </c>
      <c r="E188" s="16">
        <v>539.20000000000005</v>
      </c>
      <c r="F188" s="16">
        <v>103.49</v>
      </c>
      <c r="G188" s="16">
        <v>109.3</v>
      </c>
      <c r="H188" s="16">
        <v>103.854</v>
      </c>
      <c r="I188" s="16">
        <f t="shared" si="11"/>
        <v>6.9102189677568466</v>
      </c>
      <c r="J188" s="20">
        <v>539.4</v>
      </c>
      <c r="K188" s="8">
        <f t="shared" si="12"/>
        <v>94.230126029382888</v>
      </c>
      <c r="L188" s="44">
        <v>120.22488273397364</v>
      </c>
      <c r="M188" s="8">
        <f t="shared" si="13"/>
        <v>101.37560915757038</v>
      </c>
      <c r="Q188" s="60"/>
      <c r="S188" s="6"/>
    </row>
    <row r="189" spans="1:19">
      <c r="A189" s="19">
        <v>33085</v>
      </c>
      <c r="B189" s="14">
        <f t="shared" si="10"/>
        <v>25.023516241315232</v>
      </c>
      <c r="C189" s="60">
        <v>37.936999999999998</v>
      </c>
      <c r="D189" s="18">
        <f t="shared" si="14"/>
        <v>6.8118890861452019</v>
      </c>
      <c r="E189" s="16">
        <v>568.70000000000005</v>
      </c>
      <c r="F189" s="16">
        <v>104.49</v>
      </c>
      <c r="G189" s="16">
        <v>143.80000000000001</v>
      </c>
      <c r="H189" s="16">
        <v>105.02</v>
      </c>
      <c r="I189" s="16">
        <f t="shared" si="11"/>
        <v>7.470687033788006</v>
      </c>
      <c r="J189" s="20">
        <v>566.9</v>
      </c>
      <c r="K189" s="8">
        <f t="shared" si="12"/>
        <v>95.140650002997575</v>
      </c>
      <c r="L189" s="44">
        <v>155.01523341523344</v>
      </c>
      <c r="M189" s="8">
        <f t="shared" si="13"/>
        <v>102.51378352040405</v>
      </c>
      <c r="Q189" s="60"/>
      <c r="S189" s="6"/>
    </row>
    <row r="190" spans="1:19">
      <c r="A190" s="19">
        <v>33116</v>
      </c>
      <c r="B190" s="14">
        <f t="shared" si="10"/>
        <v>26.269729960343259</v>
      </c>
      <c r="C190" s="60">
        <v>39.848309999999998</v>
      </c>
      <c r="D190" s="18">
        <f t="shared" si="14"/>
        <v>7.1228175400076754</v>
      </c>
      <c r="E190" s="16">
        <v>594.29999999999995</v>
      </c>
      <c r="F190" s="16">
        <v>105.5</v>
      </c>
      <c r="G190" s="16">
        <v>158.19999999999999</v>
      </c>
      <c r="H190" s="16">
        <v>106.2</v>
      </c>
      <c r="I190" s="16">
        <f t="shared" si="11"/>
        <v>7.8427399692064093</v>
      </c>
      <c r="J190" s="20">
        <v>592.9</v>
      </c>
      <c r="K190" s="8">
        <f t="shared" si="12"/>
        <v>96.060279216348391</v>
      </c>
      <c r="L190" s="44">
        <v>173.18108108108109</v>
      </c>
      <c r="M190" s="8">
        <f t="shared" si="13"/>
        <v>103.66562378467825</v>
      </c>
      <c r="Q190" s="60"/>
      <c r="S190" s="6"/>
    </row>
    <row r="191" spans="1:19">
      <c r="A191" s="19">
        <v>33146</v>
      </c>
      <c r="B191" s="14">
        <f t="shared" si="10"/>
        <v>25.502328115018663</v>
      </c>
      <c r="C191" s="60">
        <v>38.669930000000001</v>
      </c>
      <c r="D191" s="18">
        <f t="shared" si="14"/>
        <v>6.8997967085839704</v>
      </c>
      <c r="E191" s="16">
        <v>586.79999999999995</v>
      </c>
      <c r="F191" s="16">
        <v>105.733</v>
      </c>
      <c r="G191" s="16">
        <v>145.1</v>
      </c>
      <c r="H191" s="16">
        <v>107.48399999999999</v>
      </c>
      <c r="I191" s="16">
        <f t="shared" si="11"/>
        <v>7.6136347163600533</v>
      </c>
      <c r="J191" s="20">
        <v>586.5</v>
      </c>
      <c r="K191" s="8">
        <f t="shared" si="12"/>
        <v>96.272431302200616</v>
      </c>
      <c r="L191" s="44">
        <v>159.63926736654011</v>
      </c>
      <c r="M191" s="8">
        <f t="shared" si="13"/>
        <v>104.91898217393933</v>
      </c>
      <c r="Q191" s="60"/>
      <c r="S191" s="6"/>
    </row>
    <row r="192" spans="1:19">
      <c r="A192" s="19">
        <v>33177</v>
      </c>
      <c r="B192" s="14">
        <f t="shared" si="10"/>
        <v>25.733223424396627</v>
      </c>
      <c r="C192" s="60">
        <v>39.012720000000002</v>
      </c>
      <c r="D192" s="18">
        <f t="shared" si="14"/>
        <v>6.9796147701076272</v>
      </c>
      <c r="E192" s="16">
        <v>604.29999999999995</v>
      </c>
      <c r="F192" s="16">
        <v>105.96599999999999</v>
      </c>
      <c r="G192" s="16">
        <v>138.9</v>
      </c>
      <c r="H192" s="16">
        <v>108.78400000000001</v>
      </c>
      <c r="I192" s="16">
        <f t="shared" si="11"/>
        <v>7.6825677382942139</v>
      </c>
      <c r="J192" s="20">
        <v>602.4</v>
      </c>
      <c r="K192" s="8">
        <f t="shared" si="12"/>
        <v>96.484583388052826</v>
      </c>
      <c r="L192" s="44">
        <v>152.81331248603976</v>
      </c>
      <c r="M192" s="8">
        <f t="shared" si="13"/>
        <v>106.18795873627532</v>
      </c>
      <c r="Q192" s="60"/>
      <c r="S192" s="6"/>
    </row>
    <row r="193" spans="1:19">
      <c r="A193" s="19">
        <v>33207</v>
      </c>
      <c r="B193" s="14">
        <f t="shared" si="10"/>
        <v>26.691389910613161</v>
      </c>
      <c r="C193" s="60">
        <v>40.450249999999997</v>
      </c>
      <c r="D193" s="18">
        <f t="shared" si="14"/>
        <v>7.1976349184357309</v>
      </c>
      <c r="E193" s="16">
        <v>636.1</v>
      </c>
      <c r="F193" s="16">
        <v>106.2</v>
      </c>
      <c r="G193" s="16">
        <v>133</v>
      </c>
      <c r="H193" s="16">
        <v>110.1</v>
      </c>
      <c r="I193" s="16">
        <f t="shared" si="11"/>
        <v>7.9686251362936833</v>
      </c>
      <c r="J193" s="20">
        <v>638.79999999999995</v>
      </c>
      <c r="K193" s="8">
        <f t="shared" si="12"/>
        <v>96.697645997878666</v>
      </c>
      <c r="L193" s="44">
        <v>146.42774179137814</v>
      </c>
      <c r="M193" s="8">
        <f t="shared" si="13"/>
        <v>107.4725534716862</v>
      </c>
      <c r="Q193" s="60"/>
      <c r="S193" s="6"/>
    </row>
    <row r="194" spans="1:19">
      <c r="A194" s="19">
        <v>33238</v>
      </c>
      <c r="B194" s="14">
        <f t="shared" si="10"/>
        <v>26.230715738406936</v>
      </c>
      <c r="C194" s="60">
        <v>39.706560000000003</v>
      </c>
      <c r="D194" s="18">
        <f t="shared" si="14"/>
        <v>7.1358157207497399</v>
      </c>
      <c r="E194" s="16">
        <v>614.79999999999995</v>
      </c>
      <c r="F194" s="16">
        <v>106.048</v>
      </c>
      <c r="G194" s="16">
        <v>145</v>
      </c>
      <c r="H194" s="16">
        <v>108.33499999999999</v>
      </c>
      <c r="I194" s="16">
        <f t="shared" si="11"/>
        <v>7.8310924038066361</v>
      </c>
      <c r="J194" s="20">
        <v>610.6</v>
      </c>
      <c r="K194" s="8">
        <f t="shared" si="12"/>
        <v>96.559246353889236</v>
      </c>
      <c r="L194" s="44">
        <v>159.41907527362073</v>
      </c>
      <c r="M194" s="8">
        <f t="shared" si="13"/>
        <v>105.7496737543608</v>
      </c>
      <c r="Q194" s="60"/>
      <c r="S194" s="6"/>
    </row>
    <row r="195" spans="1:19">
      <c r="A195" s="19">
        <v>33269</v>
      </c>
      <c r="B195" s="14">
        <f t="shared" ref="B195:B258" si="15">(I195/(SUM($I$435:$I$446)/12))*100</f>
        <v>24.700691558157573</v>
      </c>
      <c r="C195" s="60">
        <v>36.993729999999999</v>
      </c>
      <c r="D195" s="18">
        <f t="shared" si="14"/>
        <v>6.7109310431871343</v>
      </c>
      <c r="E195" s="16">
        <v>584.9</v>
      </c>
      <c r="F195" s="16">
        <v>105.89700000000001</v>
      </c>
      <c r="G195" s="16">
        <v>126.6</v>
      </c>
      <c r="H195" s="16">
        <v>106.598</v>
      </c>
      <c r="I195" s="16">
        <f t="shared" ref="I195:I258" si="16">+(J195/K195+L195/M195)</f>
        <v>7.3743088049493775</v>
      </c>
      <c r="J195" s="20">
        <v>582.6</v>
      </c>
      <c r="K195" s="8">
        <f t="shared" ref="K195:K258" si="17">F195*(K$289/F$289)</f>
        <v>96.421757233873421</v>
      </c>
      <c r="L195" s="44">
        <v>138.61092249274068</v>
      </c>
      <c r="M195" s="8">
        <f t="shared" ref="M195:M258" si="18">H195*(M$289/H$289)</f>
        <v>104.05412583991649</v>
      </c>
      <c r="Q195" s="60"/>
      <c r="S195" s="6"/>
    </row>
    <row r="196" spans="1:19">
      <c r="A196" s="19">
        <v>33297</v>
      </c>
      <c r="B196" s="14">
        <f t="shared" si="15"/>
        <v>24.575902777445656</v>
      </c>
      <c r="C196" s="60">
        <v>36.642749999999999</v>
      </c>
      <c r="D196" s="18">
        <f t="shared" ref="D196:D218" si="19">+(E196/F196+G196/H196)</f>
        <v>6.6443294729984821</v>
      </c>
      <c r="E196" s="16">
        <v>578.5</v>
      </c>
      <c r="F196" s="16">
        <v>105.745</v>
      </c>
      <c r="G196" s="16">
        <v>123.1</v>
      </c>
      <c r="H196" s="16">
        <v>104.889</v>
      </c>
      <c r="I196" s="16">
        <f t="shared" si="16"/>
        <v>7.3370535320678023</v>
      </c>
      <c r="J196" s="20">
        <v>579.4</v>
      </c>
      <c r="K196" s="8">
        <f t="shared" si="17"/>
        <v>96.283357589883991</v>
      </c>
      <c r="L196" s="44">
        <v>135.08784900603084</v>
      </c>
      <c r="M196" s="8">
        <f t="shared" si="18"/>
        <v>102.38590972835325</v>
      </c>
      <c r="Q196" s="60"/>
      <c r="S196" s="6"/>
    </row>
    <row r="197" spans="1:19">
      <c r="A197" s="19">
        <v>33328</v>
      </c>
      <c r="B197" s="14">
        <f t="shared" si="15"/>
        <v>28.199185642518909</v>
      </c>
      <c r="C197" s="60">
        <v>41.377070000000003</v>
      </c>
      <c r="D197" s="18">
        <f t="shared" si="19"/>
        <v>7.618378504837489</v>
      </c>
      <c r="E197" s="16">
        <v>623</v>
      </c>
      <c r="F197" s="16">
        <v>103.68899999999999</v>
      </c>
      <c r="G197" s="16">
        <v>165.2</v>
      </c>
      <c r="H197" s="16">
        <v>102.607</v>
      </c>
      <c r="I197" s="16">
        <f t="shared" si="16"/>
        <v>8.4187725062844443</v>
      </c>
      <c r="J197" s="20">
        <v>623.79999999999995</v>
      </c>
      <c r="K197" s="8">
        <f t="shared" si="17"/>
        <v>94.411320300132203</v>
      </c>
      <c r="L197" s="44">
        <v>181.4382845655573</v>
      </c>
      <c r="M197" s="8">
        <f t="shared" si="18"/>
        <v>100.15836779354501</v>
      </c>
      <c r="Q197" s="60"/>
      <c r="S197" s="6"/>
    </row>
    <row r="198" spans="1:19">
      <c r="A198" s="19">
        <v>33358</v>
      </c>
      <c r="B198" s="14">
        <f t="shared" si="15"/>
        <v>28.782811959465178</v>
      </c>
      <c r="C198" s="60">
        <v>43.81503</v>
      </c>
      <c r="D198" s="18">
        <f t="shared" si="19"/>
        <v>7.7753448272652124</v>
      </c>
      <c r="E198" s="16">
        <v>646.70000000000005</v>
      </c>
      <c r="F198" s="16">
        <v>101.672</v>
      </c>
      <c r="G198" s="16">
        <v>142</v>
      </c>
      <c r="H198" s="16">
        <v>100.375</v>
      </c>
      <c r="I198" s="16">
        <f t="shared" si="16"/>
        <v>8.5930121901298815</v>
      </c>
      <c r="J198" s="20">
        <v>648.20000000000005</v>
      </c>
      <c r="K198" s="8">
        <f t="shared" si="17"/>
        <v>92.574793445351418</v>
      </c>
      <c r="L198" s="44">
        <v>155.89600178691089</v>
      </c>
      <c r="M198" s="8">
        <f t="shared" si="18"/>
        <v>97.979632649595843</v>
      </c>
      <c r="Q198" s="60"/>
      <c r="S198" s="6"/>
    </row>
    <row r="199" spans="1:19">
      <c r="A199" s="19">
        <v>33389</v>
      </c>
      <c r="B199" s="14">
        <f t="shared" si="15"/>
        <v>28.847192756888784</v>
      </c>
      <c r="C199" s="60">
        <v>43.077660000000002</v>
      </c>
      <c r="D199" s="18">
        <f t="shared" si="19"/>
        <v>7.7739355954789122</v>
      </c>
      <c r="E199" s="16">
        <v>627.70000000000005</v>
      </c>
      <c r="F199" s="16">
        <v>99.694999999999993</v>
      </c>
      <c r="G199" s="16">
        <v>145.1</v>
      </c>
      <c r="H199" s="16">
        <v>98.191000000000003</v>
      </c>
      <c r="I199" s="16">
        <f t="shared" si="16"/>
        <v>8.6122328617532951</v>
      </c>
      <c r="J199" s="20">
        <v>631</v>
      </c>
      <c r="K199" s="8">
        <f t="shared" si="17"/>
        <v>90.774687549515193</v>
      </c>
      <c r="L199" s="44">
        <v>159.19888318070136</v>
      </c>
      <c r="M199" s="8">
        <f t="shared" si="18"/>
        <v>95.847752024871397</v>
      </c>
      <c r="Q199" s="60"/>
      <c r="S199" s="6"/>
    </row>
    <row r="200" spans="1:19">
      <c r="A200" s="19">
        <v>33419</v>
      </c>
      <c r="B200" s="14">
        <f t="shared" si="15"/>
        <v>32.663033521060306</v>
      </c>
      <c r="C200" s="60">
        <v>48.442419999999998</v>
      </c>
      <c r="D200" s="18">
        <f t="shared" si="19"/>
        <v>8.8571341320770962</v>
      </c>
      <c r="E200" s="16">
        <v>697</v>
      </c>
      <c r="F200" s="16">
        <v>98.69</v>
      </c>
      <c r="G200" s="16">
        <v>175.7</v>
      </c>
      <c r="H200" s="16">
        <v>97.903999999999996</v>
      </c>
      <c r="I200" s="16">
        <f t="shared" si="16"/>
        <v>9.751439352359494</v>
      </c>
      <c r="J200" s="20">
        <v>695.1</v>
      </c>
      <c r="K200" s="8">
        <f t="shared" si="17"/>
        <v>89.859610956032441</v>
      </c>
      <c r="L200" s="44">
        <v>192.66808130444494</v>
      </c>
      <c r="M200" s="8">
        <f t="shared" si="18"/>
        <v>95.567601045340297</v>
      </c>
      <c r="Q200" s="60"/>
      <c r="S200" s="6"/>
    </row>
    <row r="201" spans="1:19">
      <c r="A201" s="19">
        <v>33450</v>
      </c>
      <c r="B201" s="14">
        <f t="shared" si="15"/>
        <v>33.121219823957887</v>
      </c>
      <c r="C201" s="60">
        <v>49.961449999999999</v>
      </c>
      <c r="D201" s="18">
        <f t="shared" si="19"/>
        <v>8.8861413977572052</v>
      </c>
      <c r="E201" s="16">
        <v>692.2</v>
      </c>
      <c r="F201" s="16">
        <v>97.695999999999998</v>
      </c>
      <c r="G201" s="16">
        <v>175.8</v>
      </c>
      <c r="H201" s="16">
        <v>97.617999999999995</v>
      </c>
      <c r="I201" s="16">
        <f t="shared" si="16"/>
        <v>9.8882293397899854</v>
      </c>
      <c r="J201" s="20">
        <v>698.2</v>
      </c>
      <c r="K201" s="8">
        <f t="shared" si="17"/>
        <v>88.954550126259463</v>
      </c>
      <c r="L201" s="44">
        <v>194.31952200134018</v>
      </c>
      <c r="M201" s="8">
        <f t="shared" si="18"/>
        <v>95.288426201626365</v>
      </c>
      <c r="Q201" s="60"/>
      <c r="S201" s="6"/>
    </row>
    <row r="202" spans="1:19">
      <c r="A202" s="19">
        <v>33481</v>
      </c>
      <c r="B202" s="14">
        <f t="shared" si="15"/>
        <v>32.573473742532073</v>
      </c>
      <c r="C202" s="60">
        <v>48.653179999999999</v>
      </c>
      <c r="D202" s="18">
        <f t="shared" si="19"/>
        <v>8.7834785959169164</v>
      </c>
      <c r="E202" s="16">
        <v>687.6</v>
      </c>
      <c r="F202" s="16">
        <v>96.710999999999999</v>
      </c>
      <c r="G202" s="16">
        <v>162.9</v>
      </c>
      <c r="H202" s="16">
        <v>97.332999999999998</v>
      </c>
      <c r="I202" s="16">
        <f t="shared" si="16"/>
        <v>9.724701580187606</v>
      </c>
      <c r="J202" s="20">
        <v>689.5</v>
      </c>
      <c r="K202" s="8">
        <f t="shared" si="17"/>
        <v>88.057684012248998</v>
      </c>
      <c r="L202" s="44">
        <v>180.00703596158141</v>
      </c>
      <c r="M202" s="8">
        <f t="shared" si="18"/>
        <v>95.010227493729644</v>
      </c>
      <c r="Q202" s="60"/>
      <c r="S202" s="6"/>
    </row>
    <row r="203" spans="1:19">
      <c r="A203" s="19">
        <v>33511</v>
      </c>
      <c r="B203" s="14">
        <f t="shared" si="15"/>
        <v>27.281151818493932</v>
      </c>
      <c r="C203" s="60">
        <v>40.947420000000001</v>
      </c>
      <c r="D203" s="18">
        <f t="shared" si="19"/>
        <v>7.6081499967809929</v>
      </c>
      <c r="E203" s="16">
        <v>598.20000000000005</v>
      </c>
      <c r="F203" s="16">
        <v>97.088999999999999</v>
      </c>
      <c r="G203" s="16">
        <v>141.9</v>
      </c>
      <c r="H203" s="16">
        <v>98.078999999999994</v>
      </c>
      <c r="I203" s="16">
        <f t="shared" si="16"/>
        <v>8.1446965802801401</v>
      </c>
      <c r="J203" s="20">
        <v>578.70000000000005</v>
      </c>
      <c r="K203" s="8">
        <f t="shared" si="17"/>
        <v>88.401862074275343</v>
      </c>
      <c r="L203" s="44">
        <v>153.03350457895911</v>
      </c>
      <c r="M203" s="8">
        <f t="shared" si="18"/>
        <v>95.738424813347052</v>
      </c>
      <c r="Q203" s="60"/>
      <c r="S203" s="6"/>
    </row>
    <row r="204" spans="1:19">
      <c r="A204" s="19">
        <v>33542</v>
      </c>
      <c r="B204" s="14">
        <f t="shared" si="15"/>
        <v>34.315461105044811</v>
      </c>
      <c r="C204" s="60">
        <v>51.244439999999997</v>
      </c>
      <c r="D204" s="18">
        <f t="shared" si="19"/>
        <v>8.6913208875936938</v>
      </c>
      <c r="E204" s="16">
        <v>662.9</v>
      </c>
      <c r="F204" s="16">
        <v>97.468000000000004</v>
      </c>
      <c r="G204" s="16">
        <v>186.8</v>
      </c>
      <c r="H204" s="16">
        <v>98.83</v>
      </c>
      <c r="I204" s="16">
        <f t="shared" si="16"/>
        <v>10.244766077784467</v>
      </c>
      <c r="J204" s="20">
        <v>696.3</v>
      </c>
      <c r="K204" s="8">
        <f t="shared" si="17"/>
        <v>88.746950660275317</v>
      </c>
      <c r="L204" s="44">
        <v>231.42188965825326</v>
      </c>
      <c r="M204" s="8">
        <f t="shared" si="18"/>
        <v>96.471502812050389</v>
      </c>
      <c r="Q204" s="60"/>
      <c r="S204" s="6"/>
    </row>
    <row r="205" spans="1:19">
      <c r="A205" s="19">
        <v>33572</v>
      </c>
      <c r="B205" s="14">
        <f t="shared" si="15"/>
        <v>30.080728615267709</v>
      </c>
      <c r="C205" s="60">
        <v>44.864840000000001</v>
      </c>
      <c r="D205" s="18">
        <f t="shared" si="19"/>
        <v>8.1426152655973976</v>
      </c>
      <c r="E205" s="16">
        <v>653</v>
      </c>
      <c r="F205" s="16">
        <v>97.849000000000004</v>
      </c>
      <c r="G205" s="16">
        <v>146.30000000000001</v>
      </c>
      <c r="H205" s="16">
        <v>99.587000000000003</v>
      </c>
      <c r="I205" s="16">
        <f t="shared" si="16"/>
        <v>8.980500864300792</v>
      </c>
      <c r="J205" s="20">
        <v>654.1</v>
      </c>
      <c r="K205" s="8">
        <f t="shared" si="17"/>
        <v>89.093860294222509</v>
      </c>
      <c r="L205" s="44">
        <v>159.30897922716102</v>
      </c>
      <c r="M205" s="8">
        <f t="shared" si="18"/>
        <v>97.210437625656809</v>
      </c>
      <c r="Q205" s="60"/>
      <c r="S205" s="6"/>
    </row>
    <row r="206" spans="1:19">
      <c r="A206" s="19">
        <v>33603</v>
      </c>
      <c r="B206" s="14">
        <f t="shared" si="15"/>
        <v>31.982042729285638</v>
      </c>
      <c r="C206" s="60">
        <v>47.751730000000002</v>
      </c>
      <c r="D206" s="18">
        <f t="shared" si="19"/>
        <v>8.6292240787151879</v>
      </c>
      <c r="E206" s="16">
        <v>674.7</v>
      </c>
      <c r="F206" s="16">
        <v>97.518000000000001</v>
      </c>
      <c r="G206" s="16">
        <v>171.5</v>
      </c>
      <c r="H206" s="16">
        <v>100.26300000000001</v>
      </c>
      <c r="I206" s="16">
        <f t="shared" si="16"/>
        <v>9.5481318303798144</v>
      </c>
      <c r="J206" s="20">
        <v>677.2</v>
      </c>
      <c r="K206" s="8">
        <f t="shared" si="17"/>
        <v>88.79247685895605</v>
      </c>
      <c r="L206" s="44">
        <v>188.0440473531383</v>
      </c>
      <c r="M206" s="8">
        <f t="shared" si="18"/>
        <v>97.870305438071526</v>
      </c>
      <c r="Q206" s="60"/>
      <c r="S206" s="6"/>
    </row>
    <row r="207" spans="1:19">
      <c r="A207" s="19">
        <v>33634</v>
      </c>
      <c r="B207" s="14">
        <f t="shared" si="15"/>
        <v>31.217158124376667</v>
      </c>
      <c r="C207" s="60">
        <v>46.868920000000003</v>
      </c>
      <c r="D207" s="18">
        <f t="shared" si="19"/>
        <v>8.4370653024582403</v>
      </c>
      <c r="E207" s="16">
        <v>633.20000000000005</v>
      </c>
      <c r="F207" s="16">
        <v>97.188000000000002</v>
      </c>
      <c r="G207" s="16">
        <v>194</v>
      </c>
      <c r="H207" s="16">
        <v>100.944</v>
      </c>
      <c r="I207" s="16">
        <f t="shared" si="16"/>
        <v>9.3197780912357118</v>
      </c>
      <c r="J207" s="20">
        <v>633.70000000000005</v>
      </c>
      <c r="K207" s="8">
        <f t="shared" si="17"/>
        <v>88.492003947663207</v>
      </c>
      <c r="L207" s="44">
        <v>212.70556176010717</v>
      </c>
      <c r="M207" s="8">
        <f t="shared" si="18"/>
        <v>98.535053929572143</v>
      </c>
      <c r="Q207" s="60"/>
      <c r="S207" s="6"/>
    </row>
    <row r="208" spans="1:19">
      <c r="A208" s="19">
        <v>33663</v>
      </c>
      <c r="B208" s="14">
        <f t="shared" si="15"/>
        <v>30.822988523482014</v>
      </c>
      <c r="C208" s="60">
        <v>46.22542</v>
      </c>
      <c r="D208" s="18">
        <f t="shared" si="19"/>
        <v>8.3301073363152334</v>
      </c>
      <c r="E208" s="16">
        <v>625.20000000000005</v>
      </c>
      <c r="F208" s="16">
        <v>96.86</v>
      </c>
      <c r="G208" s="16">
        <v>190.6</v>
      </c>
      <c r="H208" s="16">
        <v>101.63</v>
      </c>
      <c r="I208" s="16">
        <f t="shared" si="16"/>
        <v>9.2021000759592191</v>
      </c>
      <c r="J208" s="20">
        <v>625.6</v>
      </c>
      <c r="K208" s="8">
        <f t="shared" si="17"/>
        <v>88.193352084317596</v>
      </c>
      <c r="L208" s="44">
        <v>209.18248827339738</v>
      </c>
      <c r="M208" s="8">
        <f t="shared" si="18"/>
        <v>99.204683100158661</v>
      </c>
      <c r="Q208" s="60"/>
      <c r="S208" s="6"/>
    </row>
    <row r="209" spans="1:19">
      <c r="A209" s="19">
        <v>33694</v>
      </c>
      <c r="B209" s="14">
        <f t="shared" si="15"/>
        <v>34.968284995877688</v>
      </c>
      <c r="C209" s="60">
        <v>52.349020000000003</v>
      </c>
      <c r="D209" s="18">
        <f t="shared" si="19"/>
        <v>9.4361413268704499</v>
      </c>
      <c r="E209" s="16">
        <v>708</v>
      </c>
      <c r="F209" s="16">
        <v>96.715999999999994</v>
      </c>
      <c r="G209" s="16">
        <v>214.5</v>
      </c>
      <c r="H209" s="16">
        <v>101.383</v>
      </c>
      <c r="I209" s="16">
        <f t="shared" si="16"/>
        <v>10.439664465747224</v>
      </c>
      <c r="J209" s="20">
        <v>709.1</v>
      </c>
      <c r="K209" s="8">
        <f t="shared" si="17"/>
        <v>88.062236632117063</v>
      </c>
      <c r="L209" s="44">
        <v>236.26611570247934</v>
      </c>
      <c r="M209" s="8">
        <f t="shared" si="18"/>
        <v>98.963577553314821</v>
      </c>
      <c r="Q209" s="60"/>
      <c r="S209" s="6"/>
    </row>
    <row r="210" spans="1:19">
      <c r="A210" s="19">
        <v>33724</v>
      </c>
      <c r="B210" s="14">
        <f t="shared" si="15"/>
        <v>32.751155850777494</v>
      </c>
      <c r="C210" s="60">
        <v>49.177660000000003</v>
      </c>
      <c r="D210" s="18">
        <f t="shared" si="19"/>
        <v>8.9007876456786335</v>
      </c>
      <c r="E210" s="16">
        <v>670.7</v>
      </c>
      <c r="F210" s="16">
        <v>96.572999999999993</v>
      </c>
      <c r="G210" s="16">
        <v>197.8</v>
      </c>
      <c r="H210" s="16">
        <v>101.136</v>
      </c>
      <c r="I210" s="16">
        <f t="shared" si="16"/>
        <v>9.7777479789991979</v>
      </c>
      <c r="J210" s="20">
        <v>666.3</v>
      </c>
      <c r="K210" s="8">
        <f t="shared" si="17"/>
        <v>87.932031703890175</v>
      </c>
      <c r="L210" s="44">
        <v>217.21949966495421</v>
      </c>
      <c r="M210" s="8">
        <f t="shared" si="18"/>
        <v>98.72247200647098</v>
      </c>
      <c r="Q210" s="60"/>
      <c r="S210" s="6"/>
    </row>
    <row r="211" spans="1:19">
      <c r="A211" s="19">
        <v>33755</v>
      </c>
      <c r="B211" s="14">
        <f t="shared" si="15"/>
        <v>30.751346001682762</v>
      </c>
      <c r="C211" s="60">
        <v>45.95561</v>
      </c>
      <c r="D211" s="18">
        <f t="shared" si="19"/>
        <v>8.3320436089353329</v>
      </c>
      <c r="E211" s="16">
        <v>646.9</v>
      </c>
      <c r="F211" s="16">
        <v>96.43</v>
      </c>
      <c r="G211" s="16">
        <v>163.80000000000001</v>
      </c>
      <c r="H211" s="16">
        <v>100.89</v>
      </c>
      <c r="I211" s="16">
        <f t="shared" si="16"/>
        <v>9.180711440824485</v>
      </c>
      <c r="J211" s="20">
        <v>645.5</v>
      </c>
      <c r="K211" s="8">
        <f t="shared" si="17"/>
        <v>87.801826775663287</v>
      </c>
      <c r="L211" s="44">
        <v>180.11713200804107</v>
      </c>
      <c r="M211" s="8">
        <f t="shared" si="18"/>
        <v>98.482342595444337</v>
      </c>
      <c r="Q211" s="60"/>
      <c r="S211" s="6"/>
    </row>
    <row r="212" spans="1:19">
      <c r="A212" s="19">
        <v>33785</v>
      </c>
      <c r="B212" s="14">
        <f t="shared" si="15"/>
        <v>33.255288319882091</v>
      </c>
      <c r="C212" s="60">
        <v>50.181170000000002</v>
      </c>
      <c r="D212" s="18">
        <f t="shared" si="19"/>
        <v>8.997761586592377</v>
      </c>
      <c r="E212" s="16">
        <v>704.2</v>
      </c>
      <c r="F212" s="16">
        <v>97.206999999999994</v>
      </c>
      <c r="G212" s="16">
        <v>179.7</v>
      </c>
      <c r="H212" s="16">
        <v>102.485</v>
      </c>
      <c r="I212" s="16">
        <f t="shared" si="16"/>
        <v>9.9282550405940455</v>
      </c>
      <c r="J212" s="20">
        <v>703.8</v>
      </c>
      <c r="K212" s="8">
        <f t="shared" si="17"/>
        <v>88.509303903161879</v>
      </c>
      <c r="L212" s="44">
        <v>197.73249944159033</v>
      </c>
      <c r="M212" s="8">
        <f t="shared" si="18"/>
        <v>100.03927922384887</v>
      </c>
      <c r="Q212" s="60"/>
      <c r="S212" s="6"/>
    </row>
    <row r="213" spans="1:19">
      <c r="A213" s="19">
        <v>33816</v>
      </c>
      <c r="B213" s="14">
        <f t="shared" si="15"/>
        <v>35.114969618450807</v>
      </c>
      <c r="C213" s="60">
        <v>51.954799999999999</v>
      </c>
      <c r="D213" s="18">
        <f t="shared" si="19"/>
        <v>9.4779021641266787</v>
      </c>
      <c r="E213" s="16">
        <v>749.9</v>
      </c>
      <c r="F213" s="16">
        <v>97.99</v>
      </c>
      <c r="G213" s="16">
        <v>190</v>
      </c>
      <c r="H213" s="16">
        <v>104.105</v>
      </c>
      <c r="I213" s="16">
        <f t="shared" si="16"/>
        <v>10.483456668943024</v>
      </c>
      <c r="J213" s="20">
        <v>751.6</v>
      </c>
      <c r="K213" s="8">
        <f t="shared" si="17"/>
        <v>89.222244174502165</v>
      </c>
      <c r="L213" s="44">
        <v>209.29258431985704</v>
      </c>
      <c r="M213" s="8">
        <f t="shared" si="18"/>
        <v>101.62061924768295</v>
      </c>
      <c r="Q213" s="60"/>
      <c r="S213" s="6"/>
    </row>
    <row r="214" spans="1:19">
      <c r="A214" s="19">
        <v>33847</v>
      </c>
      <c r="B214" s="14">
        <f t="shared" si="15"/>
        <v>34.573998192550079</v>
      </c>
      <c r="C214" s="60">
        <v>51.695390000000003</v>
      </c>
      <c r="D214" s="18">
        <f t="shared" si="19"/>
        <v>9.314519119068235</v>
      </c>
      <c r="E214" s="16">
        <v>737.1</v>
      </c>
      <c r="F214" s="16">
        <v>98.78</v>
      </c>
      <c r="G214" s="16">
        <v>195.9</v>
      </c>
      <c r="H214" s="16">
        <v>105.75</v>
      </c>
      <c r="I214" s="16">
        <f t="shared" si="16"/>
        <v>10.321951460076583</v>
      </c>
      <c r="J214" s="20">
        <v>739.3</v>
      </c>
      <c r="K214" s="8">
        <f t="shared" si="17"/>
        <v>89.941558113657763</v>
      </c>
      <c r="L214" s="44">
        <v>216.99930757203484</v>
      </c>
      <c r="M214" s="8">
        <f t="shared" si="18"/>
        <v>103.22636266694656</v>
      </c>
      <c r="Q214" s="60"/>
      <c r="S214" s="6"/>
    </row>
    <row r="215" spans="1:19">
      <c r="A215" s="19">
        <v>33877</v>
      </c>
      <c r="B215" s="14">
        <f t="shared" si="15"/>
        <v>34.741812020741953</v>
      </c>
      <c r="C215" s="60">
        <v>51.409039999999997</v>
      </c>
      <c r="D215" s="18">
        <f t="shared" si="19"/>
        <v>9.3350057287861645</v>
      </c>
      <c r="E215" s="16">
        <v>726.6</v>
      </c>
      <c r="F215" s="16">
        <v>97.613</v>
      </c>
      <c r="G215" s="16">
        <v>198.4</v>
      </c>
      <c r="H215" s="16">
        <v>104.9</v>
      </c>
      <c r="I215" s="16">
        <f t="shared" si="16"/>
        <v>10.372051716901939</v>
      </c>
      <c r="J215" s="20">
        <v>729.3</v>
      </c>
      <c r="K215" s="8">
        <f t="shared" si="17"/>
        <v>88.878976636449437</v>
      </c>
      <c r="L215" s="44">
        <v>221.84353361626088</v>
      </c>
      <c r="M215" s="8">
        <f t="shared" si="18"/>
        <v>102.39664722234227</v>
      </c>
      <c r="Q215" s="60"/>
      <c r="S215" s="6"/>
    </row>
    <row r="216" spans="1:19">
      <c r="A216" s="19">
        <v>33908</v>
      </c>
      <c r="B216" s="14">
        <f t="shared" si="15"/>
        <v>35.03035169018198</v>
      </c>
      <c r="C216" s="60">
        <v>52.911050000000003</v>
      </c>
      <c r="D216" s="18">
        <f t="shared" si="19"/>
        <v>9.4623239566395725</v>
      </c>
      <c r="E216" s="16">
        <v>736.7</v>
      </c>
      <c r="F216" s="16">
        <v>96.46</v>
      </c>
      <c r="G216" s="16">
        <v>189.9</v>
      </c>
      <c r="H216" s="16">
        <v>104.057</v>
      </c>
      <c r="I216" s="16">
        <f t="shared" si="16"/>
        <v>10.458194269628407</v>
      </c>
      <c r="J216" s="20">
        <v>738.8</v>
      </c>
      <c r="K216" s="8">
        <f t="shared" si="17"/>
        <v>87.829142494871718</v>
      </c>
      <c r="L216" s="44">
        <v>207.86133571588118</v>
      </c>
      <c r="M216" s="8">
        <f t="shared" si="18"/>
        <v>101.57376472845823</v>
      </c>
      <c r="Q216" s="60"/>
      <c r="S216" s="6"/>
    </row>
    <row r="217" spans="1:19">
      <c r="A217" s="19">
        <v>33938</v>
      </c>
      <c r="B217" s="14">
        <f t="shared" si="15"/>
        <v>35.614011624895717</v>
      </c>
      <c r="C217" s="60">
        <v>53.321010000000001</v>
      </c>
      <c r="D217" s="18">
        <f t="shared" si="19"/>
        <v>9.603403434991268</v>
      </c>
      <c r="E217" s="16">
        <v>722.3</v>
      </c>
      <c r="F217" s="16">
        <v>95.32</v>
      </c>
      <c r="G217" s="16">
        <v>209.1</v>
      </c>
      <c r="H217" s="16">
        <v>103.22</v>
      </c>
      <c r="I217" s="16">
        <f t="shared" si="16"/>
        <v>10.63244398994582</v>
      </c>
      <c r="J217" s="20">
        <v>724.5</v>
      </c>
      <c r="K217" s="8">
        <f t="shared" si="17"/>
        <v>86.791145164950976</v>
      </c>
      <c r="L217" s="44">
        <v>230.21083314719678</v>
      </c>
      <c r="M217" s="8">
        <f t="shared" si="18"/>
        <v>100.75673904947729</v>
      </c>
      <c r="Q217" s="60"/>
      <c r="S217" s="6"/>
    </row>
    <row r="218" spans="1:19">
      <c r="A218" s="19">
        <v>33969</v>
      </c>
      <c r="B218" s="14">
        <f t="shared" si="15"/>
        <v>35.676643272617071</v>
      </c>
      <c r="C218" s="60">
        <v>52.779789999999998</v>
      </c>
      <c r="D218" s="18">
        <f t="shared" si="19"/>
        <v>9.6747327049350087</v>
      </c>
      <c r="E218" s="16">
        <v>737.6</v>
      </c>
      <c r="F218" s="16">
        <v>94.228999999999999</v>
      </c>
      <c r="G218" s="16">
        <v>190.1</v>
      </c>
      <c r="H218" s="16">
        <v>102.92400000000001</v>
      </c>
      <c r="I218" s="16">
        <f t="shared" si="16"/>
        <v>10.651142458779077</v>
      </c>
      <c r="J218" s="20">
        <v>735.3</v>
      </c>
      <c r="K218" s="8">
        <f t="shared" si="17"/>
        <v>85.797763509737379</v>
      </c>
      <c r="L218" s="44">
        <v>209.07239222693767</v>
      </c>
      <c r="M218" s="8">
        <f t="shared" si="18"/>
        <v>100.46780284759157</v>
      </c>
      <c r="Q218" s="60"/>
      <c r="S218" s="6"/>
    </row>
    <row r="219" spans="1:19">
      <c r="A219" s="19">
        <v>34000</v>
      </c>
      <c r="B219" s="14">
        <f t="shared" si="15"/>
        <v>39.198732890958844</v>
      </c>
      <c r="C219" s="60">
        <v>54.907850000000003</v>
      </c>
      <c r="D219" s="18">
        <v>76.5</v>
      </c>
      <c r="E219" s="16">
        <v>723.9</v>
      </c>
      <c r="F219" s="16">
        <v>86.921000000000006</v>
      </c>
      <c r="G219" s="16">
        <v>210.6</v>
      </c>
      <c r="H219" s="16">
        <v>92.923000000000002</v>
      </c>
      <c r="I219" s="16">
        <f t="shared" si="16"/>
        <v>11.702650527822623</v>
      </c>
      <c r="J219" s="20">
        <v>725.9</v>
      </c>
      <c r="K219" s="8">
        <f t="shared" si="17"/>
        <v>79.143654310561317</v>
      </c>
      <c r="L219" s="44">
        <v>229.55025686843868</v>
      </c>
      <c r="M219" s="8">
        <f t="shared" si="18"/>
        <v>90.705468539959099</v>
      </c>
      <c r="Q219" s="60"/>
      <c r="S219" s="6"/>
    </row>
    <row r="220" spans="1:19">
      <c r="A220" s="19">
        <v>34028</v>
      </c>
      <c r="B220" s="14">
        <f t="shared" si="15"/>
        <v>40.695541260256327</v>
      </c>
      <c r="C220" s="60">
        <v>56.348080000000003</v>
      </c>
      <c r="D220" s="21">
        <f t="shared" ref="D220:D283" si="20">D219*(I220/I219)</f>
        <v>79.421161777595827</v>
      </c>
      <c r="E220" s="16">
        <v>766.3</v>
      </c>
      <c r="F220" s="16">
        <v>85.927000000000007</v>
      </c>
      <c r="G220" s="16">
        <v>192.6</v>
      </c>
      <c r="H220" s="16">
        <v>92.656000000000006</v>
      </c>
      <c r="I220" s="16">
        <f t="shared" si="16"/>
        <v>12.149517657475396</v>
      </c>
      <c r="J220" s="20">
        <v>767.8</v>
      </c>
      <c r="K220" s="8">
        <f t="shared" si="17"/>
        <v>78.238593480788339</v>
      </c>
      <c r="L220" s="44">
        <v>211.27431315613134</v>
      </c>
      <c r="M220" s="8">
        <f t="shared" si="18"/>
        <v>90.444840276771643</v>
      </c>
      <c r="Q220" s="60"/>
      <c r="S220" s="6"/>
    </row>
    <row r="221" spans="1:19">
      <c r="A221" s="19">
        <v>34059</v>
      </c>
      <c r="B221" s="14">
        <f t="shared" si="15"/>
        <v>41.767094367796034</v>
      </c>
      <c r="C221" s="60">
        <v>58.10116</v>
      </c>
      <c r="D221" s="21">
        <f t="shared" si="20"/>
        <v>81.512398067167197</v>
      </c>
      <c r="E221" s="16">
        <v>757.5</v>
      </c>
      <c r="F221" s="16">
        <v>86.158000000000001</v>
      </c>
      <c r="G221" s="16">
        <v>223.9</v>
      </c>
      <c r="H221" s="16">
        <v>92.771000000000001</v>
      </c>
      <c r="I221" s="16">
        <f t="shared" si="16"/>
        <v>12.469426251827738</v>
      </c>
      <c r="J221" s="20">
        <v>764</v>
      </c>
      <c r="K221" s="8">
        <f t="shared" si="17"/>
        <v>78.448924518693318</v>
      </c>
      <c r="L221" s="44">
        <v>247.27572034844761</v>
      </c>
      <c r="M221" s="8">
        <f t="shared" si="18"/>
        <v>90.557095895747509</v>
      </c>
      <c r="Q221" s="60"/>
      <c r="S221" s="6"/>
    </row>
    <row r="222" spans="1:19">
      <c r="A222" s="19">
        <v>34089</v>
      </c>
      <c r="B222" s="14">
        <f t="shared" si="15"/>
        <v>39.208015905920888</v>
      </c>
      <c r="C222" s="60">
        <v>54.118720000000003</v>
      </c>
      <c r="D222" s="21">
        <f t="shared" si="20"/>
        <v>76.51811667347954</v>
      </c>
      <c r="E222" s="16">
        <v>748</v>
      </c>
      <c r="F222" s="16">
        <v>86.39</v>
      </c>
      <c r="G222" s="16">
        <v>178</v>
      </c>
      <c r="H222" s="16">
        <v>92.885999999999996</v>
      </c>
      <c r="I222" s="16">
        <f t="shared" si="16"/>
        <v>11.705421940874357</v>
      </c>
      <c r="J222" s="20">
        <v>751.5</v>
      </c>
      <c r="K222" s="8">
        <f t="shared" si="17"/>
        <v>78.660166080571926</v>
      </c>
      <c r="L222" s="44">
        <v>195.09019432655793</v>
      </c>
      <c r="M222" s="8">
        <f t="shared" si="18"/>
        <v>90.669351514723388</v>
      </c>
      <c r="Q222" s="60"/>
      <c r="S222" s="6"/>
    </row>
    <row r="223" spans="1:19">
      <c r="A223" s="19">
        <v>34120</v>
      </c>
      <c r="B223" s="14">
        <f t="shared" si="15"/>
        <v>39.584239741375754</v>
      </c>
      <c r="C223" s="60">
        <v>54.906239999999997</v>
      </c>
      <c r="D223" s="21">
        <f t="shared" si="20"/>
        <v>77.252352739026847</v>
      </c>
      <c r="E223" s="16">
        <v>741.2</v>
      </c>
      <c r="F223" s="16">
        <v>86.622</v>
      </c>
      <c r="G223" s="16">
        <v>208.1</v>
      </c>
      <c r="H223" s="16">
        <v>93.001000000000005</v>
      </c>
      <c r="I223" s="16">
        <f t="shared" si="16"/>
        <v>11.817742307933488</v>
      </c>
      <c r="J223" s="20">
        <v>733.7</v>
      </c>
      <c r="K223" s="8">
        <f t="shared" si="17"/>
        <v>78.871407642450535</v>
      </c>
      <c r="L223" s="44">
        <v>228.33920035738217</v>
      </c>
      <c r="M223" s="8">
        <f t="shared" si="18"/>
        <v>90.781607133699268</v>
      </c>
      <c r="Q223" s="60"/>
      <c r="S223" s="6"/>
    </row>
    <row r="224" spans="1:19">
      <c r="A224" s="19">
        <v>34150</v>
      </c>
      <c r="B224" s="14">
        <f t="shared" si="15"/>
        <v>40.307774504582248</v>
      </c>
      <c r="C224" s="60">
        <v>55.501109999999997</v>
      </c>
      <c r="D224" s="21">
        <f t="shared" si="20"/>
        <v>78.664398621715662</v>
      </c>
      <c r="E224" s="16">
        <v>754.4</v>
      </c>
      <c r="F224" s="16">
        <v>86.123000000000005</v>
      </c>
      <c r="G224" s="16">
        <v>193.1</v>
      </c>
      <c r="H224" s="16">
        <v>92.460999999999999</v>
      </c>
      <c r="I224" s="16">
        <f t="shared" si="16"/>
        <v>12.033751190212676</v>
      </c>
      <c r="J224" s="20">
        <v>759.8</v>
      </c>
      <c r="K224" s="8">
        <f t="shared" si="17"/>
        <v>78.417056179616807</v>
      </c>
      <c r="L224" s="44">
        <v>211.60460129551038</v>
      </c>
      <c r="M224" s="8">
        <f t="shared" si="18"/>
        <v>90.254493792421229</v>
      </c>
      <c r="Q224" s="60"/>
      <c r="S224" s="6"/>
    </row>
    <row r="225" spans="1:19">
      <c r="A225" s="19">
        <v>34181</v>
      </c>
      <c r="B225" s="14">
        <f t="shared" si="15"/>
        <v>38.335107235023365</v>
      </c>
      <c r="C225" s="60">
        <v>53.52778</v>
      </c>
      <c r="D225" s="21">
        <f t="shared" si="20"/>
        <v>74.814553614198545</v>
      </c>
      <c r="E225" s="16">
        <v>690.5</v>
      </c>
      <c r="F225" s="16">
        <v>85.626000000000005</v>
      </c>
      <c r="G225" s="16">
        <v>205.7</v>
      </c>
      <c r="H225" s="16">
        <v>91.924000000000007</v>
      </c>
      <c r="I225" s="16">
        <f t="shared" si="16"/>
        <v>11.444817978326984</v>
      </c>
      <c r="J225" s="20">
        <v>693.7</v>
      </c>
      <c r="K225" s="8">
        <f t="shared" si="17"/>
        <v>77.964525764730311</v>
      </c>
      <c r="L225" s="44">
        <v>228.55939245030154</v>
      </c>
      <c r="M225" s="8">
        <f t="shared" si="18"/>
        <v>89.730308858594768</v>
      </c>
      <c r="Q225" s="60"/>
      <c r="S225" s="6"/>
    </row>
    <row r="226" spans="1:19">
      <c r="A226" s="19">
        <v>34212</v>
      </c>
      <c r="B226" s="14">
        <f t="shared" si="15"/>
        <v>42.142718962767944</v>
      </c>
      <c r="C226" s="60">
        <v>58.516210000000001</v>
      </c>
      <c r="D226" s="21">
        <f t="shared" si="20"/>
        <v>82.245464658765613</v>
      </c>
      <c r="E226" s="16">
        <v>761.6</v>
      </c>
      <c r="F226" s="16">
        <v>85.132000000000005</v>
      </c>
      <c r="G226" s="16">
        <v>237.5</v>
      </c>
      <c r="H226" s="16">
        <v>91.39</v>
      </c>
      <c r="I226" s="16">
        <f t="shared" si="16"/>
        <v>12.581567717646013</v>
      </c>
      <c r="J226" s="20">
        <v>755.9</v>
      </c>
      <c r="K226" s="8">
        <f t="shared" si="17"/>
        <v>77.514726921764662</v>
      </c>
      <c r="L226" s="44">
        <v>252.45023453205272</v>
      </c>
      <c r="M226" s="8">
        <f t="shared" si="18"/>
        <v>89.209052332219827</v>
      </c>
      <c r="Q226" s="60"/>
      <c r="S226" s="6"/>
    </row>
    <row r="227" spans="1:19">
      <c r="A227" s="19">
        <v>34242</v>
      </c>
      <c r="B227" s="14">
        <f t="shared" si="15"/>
        <v>42.861379319520353</v>
      </c>
      <c r="C227" s="60">
        <v>59.375399999999999</v>
      </c>
      <c r="D227" s="21">
        <f t="shared" si="20"/>
        <v>83.647997680547022</v>
      </c>
      <c r="E227" s="16">
        <v>775.3</v>
      </c>
      <c r="F227" s="16">
        <v>84.992999999999995</v>
      </c>
      <c r="G227" s="16">
        <v>194.6</v>
      </c>
      <c r="H227" s="16">
        <v>91.914000000000001</v>
      </c>
      <c r="I227" s="16">
        <f t="shared" si="16"/>
        <v>12.796121362190314</v>
      </c>
      <c r="J227" s="20">
        <v>793.6</v>
      </c>
      <c r="K227" s="8">
        <f t="shared" si="17"/>
        <v>77.388164089432209</v>
      </c>
      <c r="L227" s="44">
        <v>228.00891221800313</v>
      </c>
      <c r="M227" s="8">
        <f t="shared" si="18"/>
        <v>89.720547500422938</v>
      </c>
      <c r="Q227" s="60"/>
      <c r="S227" s="6"/>
    </row>
    <row r="228" spans="1:19">
      <c r="A228" s="19">
        <v>34273</v>
      </c>
      <c r="B228" s="14">
        <f t="shared" si="15"/>
        <v>41.143111067757488</v>
      </c>
      <c r="C228" s="60">
        <v>57.074060000000003</v>
      </c>
      <c r="D228" s="21">
        <f t="shared" si="20"/>
        <v>80.294636192421535</v>
      </c>
      <c r="E228" s="16">
        <v>765.4</v>
      </c>
      <c r="F228" s="16">
        <v>84.853999999999999</v>
      </c>
      <c r="G228" s="16">
        <v>221.4</v>
      </c>
      <c r="H228" s="16">
        <v>92.441999999999993</v>
      </c>
      <c r="I228" s="16">
        <f t="shared" si="16"/>
        <v>12.283138125732906</v>
      </c>
      <c r="J228" s="20">
        <v>745.4</v>
      </c>
      <c r="K228" s="8">
        <f t="shared" si="17"/>
        <v>77.261601257099784</v>
      </c>
      <c r="L228" s="44">
        <v>237.80746035291489</v>
      </c>
      <c r="M228" s="8">
        <f t="shared" si="18"/>
        <v>90.235947211894782</v>
      </c>
      <c r="Q228" s="60"/>
      <c r="S228" s="6"/>
    </row>
    <row r="229" spans="1:19">
      <c r="A229" s="19">
        <v>34303</v>
      </c>
      <c r="B229" s="14">
        <f t="shared" si="15"/>
        <v>43.194019800855543</v>
      </c>
      <c r="C229" s="60">
        <v>59.940809999999999</v>
      </c>
      <c r="D229" s="21">
        <f t="shared" si="20"/>
        <v>84.297176746945141</v>
      </c>
      <c r="E229" s="16">
        <v>777.4</v>
      </c>
      <c r="F229" s="16">
        <v>84.715999999999994</v>
      </c>
      <c r="G229" s="16">
        <v>232.8</v>
      </c>
      <c r="H229" s="16">
        <v>92.972999999999999</v>
      </c>
      <c r="I229" s="16">
        <f t="shared" si="16"/>
        <v>12.895430064726725</v>
      </c>
      <c r="J229" s="20">
        <v>777.7</v>
      </c>
      <c r="K229" s="8">
        <f t="shared" si="17"/>
        <v>77.135948948740946</v>
      </c>
      <c r="L229" s="44">
        <v>255.31273174000447</v>
      </c>
      <c r="M229" s="8">
        <f t="shared" si="18"/>
        <v>90.754275330818174</v>
      </c>
      <c r="Q229" s="60"/>
      <c r="S229" s="6"/>
    </row>
    <row r="230" spans="1:19">
      <c r="A230" s="19">
        <v>34334</v>
      </c>
      <c r="B230" s="14">
        <f t="shared" si="15"/>
        <v>41.990241998723818</v>
      </c>
      <c r="C230" s="60">
        <v>58.096899999999998</v>
      </c>
      <c r="D230" s="21">
        <f t="shared" si="20"/>
        <v>81.947891576956465</v>
      </c>
      <c r="E230" s="16">
        <v>747.1</v>
      </c>
      <c r="F230" s="16">
        <v>84.554000000000002</v>
      </c>
      <c r="G230" s="16">
        <v>233.1</v>
      </c>
      <c r="H230" s="16">
        <v>92.081999999999994</v>
      </c>
      <c r="I230" s="16">
        <f t="shared" si="16"/>
        <v>12.536046230287852</v>
      </c>
      <c r="J230" s="20">
        <v>745.6</v>
      </c>
      <c r="K230" s="8">
        <f t="shared" si="17"/>
        <v>76.988444065015372</v>
      </c>
      <c r="L230" s="44">
        <v>256.3035961581416</v>
      </c>
      <c r="M230" s="8">
        <f t="shared" si="18"/>
        <v>89.884538317709428</v>
      </c>
      <c r="Q230" s="60"/>
      <c r="S230" s="6"/>
    </row>
    <row r="231" spans="1:19">
      <c r="A231" s="19">
        <v>34365</v>
      </c>
      <c r="B231" s="14">
        <f t="shared" si="15"/>
        <v>47.20352271291889</v>
      </c>
      <c r="C231" s="60">
        <v>65.766159999999999</v>
      </c>
      <c r="D231" s="21">
        <f t="shared" si="20"/>
        <v>92.122097354100575</v>
      </c>
      <c r="E231" s="16">
        <v>837.8</v>
      </c>
      <c r="F231" s="16">
        <v>84.393000000000001</v>
      </c>
      <c r="G231" s="16">
        <v>254</v>
      </c>
      <c r="H231" s="16">
        <v>91.198999999999998</v>
      </c>
      <c r="I231" s="16">
        <f t="shared" si="16"/>
        <v>14.092453741504475</v>
      </c>
      <c r="J231" s="20">
        <v>843.6</v>
      </c>
      <c r="K231" s="8">
        <f t="shared" si="17"/>
        <v>76.841849705263414</v>
      </c>
      <c r="L231" s="44">
        <v>277.22184498548137</v>
      </c>
      <c r="M231" s="8">
        <f t="shared" si="18"/>
        <v>89.022610391138144</v>
      </c>
      <c r="Q231" s="60"/>
      <c r="S231" s="6"/>
    </row>
    <row r="232" spans="1:19">
      <c r="A232" s="19">
        <v>34393</v>
      </c>
      <c r="B232" s="14">
        <f t="shared" si="15"/>
        <v>44.851460151008617</v>
      </c>
      <c r="C232" s="60">
        <v>62.292160000000003</v>
      </c>
      <c r="D232" s="21">
        <f t="shared" si="20"/>
        <v>87.531826885749865</v>
      </c>
      <c r="E232" s="16">
        <v>791.9</v>
      </c>
      <c r="F232" s="16">
        <v>84.231999999999999</v>
      </c>
      <c r="G232" s="16">
        <v>244.9</v>
      </c>
      <c r="H232" s="16">
        <v>90.323999999999998</v>
      </c>
      <c r="I232" s="16">
        <f t="shared" si="16"/>
        <v>13.390253334716331</v>
      </c>
      <c r="J232" s="20">
        <v>793.1</v>
      </c>
      <c r="K232" s="8">
        <f t="shared" si="17"/>
        <v>76.695255345511455</v>
      </c>
      <c r="L232" s="44">
        <v>268.85454545454547</v>
      </c>
      <c r="M232" s="8">
        <f t="shared" si="18"/>
        <v>88.16849155110431</v>
      </c>
      <c r="Q232" s="60"/>
      <c r="S232" s="6"/>
    </row>
    <row r="233" spans="1:19">
      <c r="A233" s="19">
        <v>34424</v>
      </c>
      <c r="B233" s="14">
        <f t="shared" si="15"/>
        <v>47.208242367587502</v>
      </c>
      <c r="C233" s="60">
        <v>65.927670000000006</v>
      </c>
      <c r="D233" s="21">
        <f t="shared" si="20"/>
        <v>92.131308202399012</v>
      </c>
      <c r="E233" s="16">
        <v>848.6</v>
      </c>
      <c r="F233" s="16">
        <v>84.697000000000003</v>
      </c>
      <c r="G233" s="16">
        <v>263.2</v>
      </c>
      <c r="H233" s="16">
        <v>90.722999999999999</v>
      </c>
      <c r="I233" s="16">
        <f t="shared" si="16"/>
        <v>14.093862778611681</v>
      </c>
      <c r="J233" s="20">
        <v>835.9</v>
      </c>
      <c r="K233" s="8">
        <f t="shared" si="17"/>
        <v>77.118648993242275</v>
      </c>
      <c r="L233" s="44">
        <v>288.23144963144966</v>
      </c>
      <c r="M233" s="8">
        <f t="shared" si="18"/>
        <v>88.557969742159742</v>
      </c>
      <c r="Q233" s="60"/>
      <c r="S233" s="6"/>
    </row>
    <row r="234" spans="1:19">
      <c r="A234" s="19">
        <v>34454</v>
      </c>
      <c r="B234" s="14">
        <f t="shared" si="15"/>
        <v>45.261664272706639</v>
      </c>
      <c r="C234" s="60">
        <v>62.479109999999999</v>
      </c>
      <c r="D234" s="21">
        <f t="shared" si="20"/>
        <v>88.332378663716582</v>
      </c>
      <c r="E234" s="16">
        <v>809.4</v>
      </c>
      <c r="F234" s="16">
        <v>85.165000000000006</v>
      </c>
      <c r="G234" s="16">
        <v>237.3</v>
      </c>
      <c r="H234" s="16">
        <v>91.123999999999995</v>
      </c>
      <c r="I234" s="16">
        <f t="shared" si="16"/>
        <v>13.512718402519878</v>
      </c>
      <c r="J234" s="20">
        <v>819.6</v>
      </c>
      <c r="K234" s="8">
        <f t="shared" si="17"/>
        <v>77.544774212893955</v>
      </c>
      <c r="L234" s="44">
        <v>261.80839848112578</v>
      </c>
      <c r="M234" s="8">
        <f t="shared" si="18"/>
        <v>88.949400204849525</v>
      </c>
      <c r="Q234" s="60"/>
      <c r="S234" s="6"/>
    </row>
    <row r="235" spans="1:19">
      <c r="A235" s="19">
        <v>34485</v>
      </c>
      <c r="B235" s="14">
        <f t="shared" si="15"/>
        <v>48.093972322327588</v>
      </c>
      <c r="C235" s="60">
        <v>66.751180000000005</v>
      </c>
      <c r="D235" s="21">
        <f t="shared" si="20"/>
        <v>93.85989319840138</v>
      </c>
      <c r="E235" s="16">
        <v>879.4</v>
      </c>
      <c r="F235" s="16">
        <v>85.635999999999996</v>
      </c>
      <c r="G235" s="16">
        <v>257</v>
      </c>
      <c r="H235" s="16">
        <v>91.527000000000001</v>
      </c>
      <c r="I235" s="16">
        <f t="shared" si="16"/>
        <v>14.358294492544406</v>
      </c>
      <c r="J235" s="20">
        <v>873.3</v>
      </c>
      <c r="K235" s="8">
        <f t="shared" si="17"/>
        <v>77.973631004466455</v>
      </c>
      <c r="L235" s="44">
        <v>282.17616707616708</v>
      </c>
      <c r="M235" s="8">
        <f t="shared" si="18"/>
        <v>89.342782939173688</v>
      </c>
      <c r="Q235" s="60"/>
      <c r="S235" s="6"/>
    </row>
    <row r="236" spans="1:19">
      <c r="A236" s="19">
        <v>34515</v>
      </c>
      <c r="B236" s="14">
        <f t="shared" si="15"/>
        <v>45.684690993654037</v>
      </c>
      <c r="C236" s="60">
        <v>64.178790000000006</v>
      </c>
      <c r="D236" s="21">
        <f t="shared" si="20"/>
        <v>89.15795494554429</v>
      </c>
      <c r="E236" s="16">
        <v>823.1</v>
      </c>
      <c r="F236" s="16">
        <v>86.644999999999996</v>
      </c>
      <c r="G236" s="16">
        <v>255.2</v>
      </c>
      <c r="H236" s="16">
        <v>92.5</v>
      </c>
      <c r="I236" s="16">
        <f t="shared" si="16"/>
        <v>13.639011614419081</v>
      </c>
      <c r="J236" s="20">
        <v>831.1</v>
      </c>
      <c r="K236" s="8">
        <f t="shared" si="17"/>
        <v>78.892349693843656</v>
      </c>
      <c r="L236" s="44">
        <v>280.30453428635246</v>
      </c>
      <c r="M236" s="8">
        <f t="shared" si="18"/>
        <v>90.29256308929132</v>
      </c>
      <c r="Q236" s="60"/>
      <c r="S236" s="6"/>
    </row>
    <row r="237" spans="1:19">
      <c r="A237" s="19">
        <v>34546</v>
      </c>
      <c r="B237" s="14">
        <f t="shared" si="15"/>
        <v>44.090635685898654</v>
      </c>
      <c r="C237" s="60">
        <v>60.513509999999997</v>
      </c>
      <c r="D237" s="21">
        <f t="shared" si="20"/>
        <v>86.047006655901669</v>
      </c>
      <c r="E237" s="16">
        <v>814.5</v>
      </c>
      <c r="F237" s="16">
        <v>87.667000000000002</v>
      </c>
      <c r="G237" s="16">
        <v>241.4</v>
      </c>
      <c r="H237" s="16">
        <v>93.483000000000004</v>
      </c>
      <c r="I237" s="16">
        <f t="shared" si="16"/>
        <v>13.163111736722151</v>
      </c>
      <c r="J237" s="20">
        <v>816.5</v>
      </c>
      <c r="K237" s="8">
        <f t="shared" si="17"/>
        <v>79.822905194877862</v>
      </c>
      <c r="L237" s="44">
        <v>267.75358498994859</v>
      </c>
      <c r="M237" s="8">
        <f t="shared" si="18"/>
        <v>91.252104597580768</v>
      </c>
      <c r="Q237" s="60"/>
      <c r="S237" s="6"/>
    </row>
    <row r="238" spans="1:19">
      <c r="A238" s="19">
        <v>34577</v>
      </c>
      <c r="B238" s="14">
        <f t="shared" si="15"/>
        <v>48.110400927345943</v>
      </c>
      <c r="C238" s="60">
        <v>66.879289999999997</v>
      </c>
      <c r="D238" s="21">
        <f t="shared" si="20"/>
        <v>93.89195516038879</v>
      </c>
      <c r="E238" s="16">
        <v>880.4</v>
      </c>
      <c r="F238" s="16">
        <v>88.7</v>
      </c>
      <c r="G238" s="16">
        <v>284.3</v>
      </c>
      <c r="H238" s="16">
        <v>94.477000000000004</v>
      </c>
      <c r="I238" s="16">
        <f t="shared" si="16"/>
        <v>14.363199197595058</v>
      </c>
      <c r="J238" s="20">
        <v>883.5</v>
      </c>
      <c r="K238" s="8">
        <f t="shared" si="17"/>
        <v>80.763476459621828</v>
      </c>
      <c r="L238" s="44">
        <v>315.75546124637037</v>
      </c>
      <c r="M238" s="8">
        <f t="shared" si="18"/>
        <v>92.222383599859199</v>
      </c>
      <c r="Q238" s="60"/>
      <c r="S238" s="6"/>
    </row>
    <row r="239" spans="1:19">
      <c r="A239" s="19">
        <v>34607</v>
      </c>
      <c r="B239" s="14">
        <f t="shared" si="15"/>
        <v>44.300797792728446</v>
      </c>
      <c r="C239" s="60">
        <v>62.066139999999997</v>
      </c>
      <c r="D239" s="21">
        <f t="shared" si="20"/>
        <v>86.457157698722426</v>
      </c>
      <c r="E239" s="16">
        <v>901.2</v>
      </c>
      <c r="F239" s="16">
        <v>89.866</v>
      </c>
      <c r="G239" s="16">
        <v>231.9</v>
      </c>
      <c r="H239" s="16">
        <v>94.843000000000004</v>
      </c>
      <c r="I239" s="16">
        <f t="shared" si="16"/>
        <v>13.225854930418272</v>
      </c>
      <c r="J239" s="20">
        <v>865.7</v>
      </c>
      <c r="K239" s="8">
        <f t="shared" si="17"/>
        <v>81.825147412856538</v>
      </c>
      <c r="L239" s="44">
        <v>244.9637033727943</v>
      </c>
      <c r="M239" s="8">
        <f t="shared" si="18"/>
        <v>92.579649308947637</v>
      </c>
      <c r="Q239" s="60"/>
      <c r="S239" s="6"/>
    </row>
    <row r="240" spans="1:19">
      <c r="A240" s="19">
        <v>34638</v>
      </c>
      <c r="B240" s="14">
        <f t="shared" si="15"/>
        <v>48.40171284274404</v>
      </c>
      <c r="C240" s="60">
        <v>66.555220000000006</v>
      </c>
      <c r="D240" s="21">
        <f t="shared" si="20"/>
        <v>94.460477658040602</v>
      </c>
      <c r="E240" s="16">
        <v>898.4</v>
      </c>
      <c r="F240" s="16">
        <v>91.046999999999997</v>
      </c>
      <c r="G240" s="16">
        <v>282.39999999999998</v>
      </c>
      <c r="H240" s="16">
        <v>95.209000000000003</v>
      </c>
      <c r="I240" s="16">
        <f t="shared" si="16"/>
        <v>14.450169395075111</v>
      </c>
      <c r="J240" s="20">
        <v>914.6</v>
      </c>
      <c r="K240" s="8">
        <f t="shared" si="17"/>
        <v>82.900476225695471</v>
      </c>
      <c r="L240" s="44">
        <v>317.62709403618493</v>
      </c>
      <c r="M240" s="8">
        <f t="shared" si="18"/>
        <v>92.936915018036075</v>
      </c>
      <c r="Q240" s="60"/>
      <c r="S240" s="6"/>
    </row>
    <row r="241" spans="1:20">
      <c r="A241" s="19">
        <v>34668</v>
      </c>
      <c r="B241" s="14">
        <f t="shared" si="15"/>
        <v>47.573528679287961</v>
      </c>
      <c r="C241" s="60">
        <v>66.052440000000004</v>
      </c>
      <c r="D241" s="21">
        <f t="shared" si="20"/>
        <v>92.844198665537689</v>
      </c>
      <c r="E241" s="16">
        <v>928</v>
      </c>
      <c r="F241" s="16">
        <v>92.244</v>
      </c>
      <c r="G241" s="16">
        <v>271.2</v>
      </c>
      <c r="H241" s="16">
        <v>95.578000000000003</v>
      </c>
      <c r="I241" s="16">
        <f t="shared" si="16"/>
        <v>14.202917784555858</v>
      </c>
      <c r="J241" s="20">
        <v>925.5</v>
      </c>
      <c r="K241" s="8">
        <f t="shared" si="17"/>
        <v>83.990373422112242</v>
      </c>
      <c r="L241" s="44">
        <v>297.03913334822431</v>
      </c>
      <c r="M241" s="8">
        <f t="shared" si="18"/>
        <v>93.297109134576061</v>
      </c>
      <c r="Q241" s="60"/>
      <c r="S241" s="6"/>
    </row>
    <row r="242" spans="1:20">
      <c r="A242" s="19">
        <v>34699</v>
      </c>
      <c r="B242" s="14">
        <f t="shared" si="15"/>
        <v>47.579503475439253</v>
      </c>
      <c r="C242" s="60">
        <v>66.766869999999997</v>
      </c>
      <c r="D242" s="21">
        <f t="shared" si="20"/>
        <v>92.855859040041267</v>
      </c>
      <c r="E242" s="16">
        <v>956.8</v>
      </c>
      <c r="F242" s="16">
        <v>93.543999999999997</v>
      </c>
      <c r="G242" s="16">
        <v>251</v>
      </c>
      <c r="H242" s="16">
        <v>96.114999999999995</v>
      </c>
      <c r="I242" s="16">
        <f t="shared" si="16"/>
        <v>14.204701539952444</v>
      </c>
      <c r="J242" s="20">
        <v>960</v>
      </c>
      <c r="K242" s="8">
        <f t="shared" si="17"/>
        <v>85.174054587811312</v>
      </c>
      <c r="L242" s="44">
        <v>275.24011614920704</v>
      </c>
      <c r="M242" s="8">
        <f t="shared" si="18"/>
        <v>93.821294068402537</v>
      </c>
      <c r="Q242" s="60"/>
      <c r="S242" s="6"/>
    </row>
    <row r="243" spans="1:20" s="10" customFormat="1">
      <c r="A243" s="85">
        <v>34730</v>
      </c>
      <c r="B243" s="14">
        <f t="shared" si="15"/>
        <v>50.619662578634973</v>
      </c>
      <c r="C243" s="60">
        <v>69.222790000000003</v>
      </c>
      <c r="D243" s="86">
        <f t="shared" si="20"/>
        <v>98.789014380583268</v>
      </c>
      <c r="E243" s="87">
        <v>1000.4</v>
      </c>
      <c r="F243" s="87">
        <v>94.863</v>
      </c>
      <c r="G243" s="87">
        <v>300.60000000000002</v>
      </c>
      <c r="H243" s="87">
        <v>96.656000000000006</v>
      </c>
      <c r="I243" s="87">
        <f t="shared" si="16"/>
        <v>15.11233086645764</v>
      </c>
      <c r="J243" s="88">
        <v>1008.6</v>
      </c>
      <c r="K243" s="88">
        <f t="shared" si="17"/>
        <v>86.375035709009083</v>
      </c>
      <c r="L243" s="88">
        <v>324.12276077730621</v>
      </c>
      <c r="M243" s="88">
        <f t="shared" si="18"/>
        <v>94.349383545497759</v>
      </c>
      <c r="N243" s="89"/>
      <c r="O243" s="90"/>
      <c r="P243"/>
      <c r="Q243" s="60"/>
      <c r="R243" s="121"/>
      <c r="S243" s="6"/>
      <c r="T243"/>
    </row>
    <row r="244" spans="1:20">
      <c r="A244" s="19">
        <v>34758</v>
      </c>
      <c r="B244" s="14">
        <f t="shared" si="15"/>
        <v>50.349812234991084</v>
      </c>
      <c r="C244" s="60">
        <v>69.669470000000004</v>
      </c>
      <c r="D244" s="21">
        <f t="shared" si="20"/>
        <v>98.262376151072573</v>
      </c>
      <c r="E244" s="16">
        <v>1014.4</v>
      </c>
      <c r="F244" s="16">
        <v>96.2</v>
      </c>
      <c r="G244" s="16">
        <v>285.3</v>
      </c>
      <c r="H244" s="16">
        <v>97.2</v>
      </c>
      <c r="I244" s="16">
        <f t="shared" si="16"/>
        <v>15.031767949404635</v>
      </c>
      <c r="J244" s="8">
        <v>1021</v>
      </c>
      <c r="K244" s="8">
        <f t="shared" si="17"/>
        <v>87.592406261731909</v>
      </c>
      <c r="L244" s="44">
        <v>320.26939915121733</v>
      </c>
      <c r="M244" s="8">
        <f t="shared" si="18"/>
        <v>94.8804014300445</v>
      </c>
      <c r="Q244" s="60"/>
      <c r="R244" s="121"/>
      <c r="S244" s="6"/>
    </row>
    <row r="245" spans="1:20">
      <c r="A245" s="19">
        <v>34789</v>
      </c>
      <c r="B245" s="14">
        <f t="shared" si="15"/>
        <v>48.821987228755184</v>
      </c>
      <c r="C245" s="60">
        <v>69.724850000000004</v>
      </c>
      <c r="D245" s="21">
        <f t="shared" si="20"/>
        <v>95.280682500357543</v>
      </c>
      <c r="E245" s="16">
        <v>997.9</v>
      </c>
      <c r="F245" s="16">
        <v>97.71</v>
      </c>
      <c r="G245" s="16">
        <v>316.89999999999998</v>
      </c>
      <c r="H245" s="16">
        <v>98.644999999999996</v>
      </c>
      <c r="I245" s="16">
        <f t="shared" si="16"/>
        <v>14.57564090658966</v>
      </c>
      <c r="J245" s="8">
        <v>998.2</v>
      </c>
      <c r="K245" s="8">
        <f t="shared" si="17"/>
        <v>88.967297461890055</v>
      </c>
      <c r="L245" s="44">
        <v>323.1318963591691</v>
      </c>
      <c r="M245" s="8">
        <f t="shared" si="18"/>
        <v>96.290917685871804</v>
      </c>
      <c r="Q245" s="60"/>
      <c r="R245" s="121"/>
      <c r="S245" s="6"/>
    </row>
    <row r="246" spans="1:20">
      <c r="A246" s="19">
        <v>34819</v>
      </c>
      <c r="B246" s="14">
        <f t="shared" si="15"/>
        <v>50.606582975504125</v>
      </c>
      <c r="C246" s="60">
        <v>68.037530000000004</v>
      </c>
      <c r="D246" s="21">
        <f t="shared" si="20"/>
        <v>98.763488309567322</v>
      </c>
      <c r="E246" s="16">
        <v>1060.9000000000001</v>
      </c>
      <c r="F246" s="16">
        <v>99.242999999999995</v>
      </c>
      <c r="G246" s="16">
        <v>300.3</v>
      </c>
      <c r="H246" s="16">
        <v>100.11199999999999</v>
      </c>
      <c r="I246" s="16">
        <f t="shared" si="16"/>
        <v>15.108425994713222</v>
      </c>
      <c r="J246" s="8">
        <v>1063.7</v>
      </c>
      <c r="K246" s="8">
        <f t="shared" si="17"/>
        <v>90.363130713441365</v>
      </c>
      <c r="L246" s="44">
        <v>326.10448961358048</v>
      </c>
      <c r="M246" s="8">
        <f t="shared" si="18"/>
        <v>97.722908929677104</v>
      </c>
      <c r="Q246" s="60"/>
      <c r="R246" s="121"/>
      <c r="S246" s="6"/>
    </row>
    <row r="247" spans="1:20">
      <c r="A247" s="19">
        <v>34850</v>
      </c>
      <c r="B247" s="14">
        <f t="shared" si="15"/>
        <v>48.311784842119856</v>
      </c>
      <c r="C247" s="60">
        <v>66.782120000000006</v>
      </c>
      <c r="D247" s="21">
        <f t="shared" si="20"/>
        <v>94.284974738931282</v>
      </c>
      <c r="E247" s="16">
        <v>1080</v>
      </c>
      <c r="F247" s="16">
        <v>100.8</v>
      </c>
      <c r="G247" s="16">
        <v>294.89999999999998</v>
      </c>
      <c r="H247" s="16">
        <v>101.6</v>
      </c>
      <c r="I247" s="16">
        <f t="shared" si="16"/>
        <v>14.423321691428718</v>
      </c>
      <c r="J247" s="8">
        <v>1027.7</v>
      </c>
      <c r="K247" s="8">
        <f t="shared" si="17"/>
        <v>91.78081654035941</v>
      </c>
      <c r="L247" s="44">
        <v>319.93911101183829</v>
      </c>
      <c r="M247" s="8">
        <f t="shared" si="18"/>
        <v>99.175399025643216</v>
      </c>
      <c r="Q247" s="60"/>
      <c r="R247" s="121"/>
      <c r="S247" s="6"/>
    </row>
    <row r="248" spans="1:20">
      <c r="A248" s="19">
        <v>34880</v>
      </c>
      <c r="B248" s="14">
        <f t="shared" si="15"/>
        <v>48.575855564811313</v>
      </c>
      <c r="C248" s="60">
        <v>68.510149999999996</v>
      </c>
      <c r="D248" s="21">
        <f t="shared" si="20"/>
        <v>94.800333496626124</v>
      </c>
      <c r="E248" s="16">
        <v>1038.0999999999999</v>
      </c>
      <c r="F248" s="16">
        <v>101.099</v>
      </c>
      <c r="G248" s="16">
        <v>270.2</v>
      </c>
      <c r="H248" s="16">
        <v>101.29900000000001</v>
      </c>
      <c r="I248" s="16">
        <f t="shared" si="16"/>
        <v>14.502159121987614</v>
      </c>
      <c r="J248" s="8">
        <v>1048.5</v>
      </c>
      <c r="K248" s="8">
        <f t="shared" si="17"/>
        <v>92.053063208470206</v>
      </c>
      <c r="L248" s="44">
        <v>307.71844985481346</v>
      </c>
      <c r="M248" s="8">
        <f t="shared" si="18"/>
        <v>98.881582144671583</v>
      </c>
      <c r="Q248" s="60"/>
      <c r="R248" s="121"/>
      <c r="S248" s="6"/>
    </row>
    <row r="249" spans="1:20">
      <c r="A249" s="19">
        <v>34911</v>
      </c>
      <c r="B249" s="14">
        <f t="shared" si="15"/>
        <v>52.570392235126143</v>
      </c>
      <c r="C249" s="60">
        <v>72.466790000000003</v>
      </c>
      <c r="D249" s="21">
        <f t="shared" si="20"/>
        <v>102.59604608073279</v>
      </c>
      <c r="E249" s="16">
        <v>1135.4000000000001</v>
      </c>
      <c r="F249" s="16">
        <v>101.399</v>
      </c>
      <c r="G249" s="16">
        <v>324.2</v>
      </c>
      <c r="H249" s="16">
        <v>100.999</v>
      </c>
      <c r="I249" s="16">
        <f t="shared" si="16"/>
        <v>15.694714677375188</v>
      </c>
      <c r="J249" s="8">
        <v>1115.5999999999999</v>
      </c>
      <c r="K249" s="8">
        <f t="shared" si="17"/>
        <v>92.326220400554604</v>
      </c>
      <c r="L249" s="44">
        <v>356.05061425061422</v>
      </c>
      <c r="M249" s="8">
        <f t="shared" si="18"/>
        <v>98.588741399517119</v>
      </c>
      <c r="Q249" s="60"/>
      <c r="R249" s="121"/>
      <c r="S249" s="6"/>
    </row>
    <row r="250" spans="1:20">
      <c r="A250" s="19">
        <v>34942</v>
      </c>
      <c r="B250" s="14">
        <f t="shared" si="15"/>
        <v>51.324334770371372</v>
      </c>
      <c r="C250" s="60">
        <v>71.088359999999994</v>
      </c>
      <c r="D250" s="21">
        <f t="shared" si="20"/>
        <v>100.16424818770126</v>
      </c>
      <c r="E250" s="16">
        <v>1139.8</v>
      </c>
      <c r="F250" s="16">
        <v>101.7</v>
      </c>
      <c r="G250" s="16">
        <v>311.60000000000002</v>
      </c>
      <c r="H250" s="16">
        <v>100.7</v>
      </c>
      <c r="I250" s="16">
        <f t="shared" si="16"/>
        <v>15.32270839114717</v>
      </c>
      <c r="J250" s="8">
        <v>1112.2</v>
      </c>
      <c r="K250" s="8">
        <f t="shared" si="17"/>
        <v>92.600288116612631</v>
      </c>
      <c r="L250" s="44">
        <v>325.55400938128213</v>
      </c>
      <c r="M250" s="8">
        <f t="shared" si="18"/>
        <v>98.296876790179851</v>
      </c>
      <c r="Q250" s="60"/>
      <c r="R250" s="121"/>
      <c r="S250" s="6"/>
    </row>
    <row r="251" spans="1:20">
      <c r="A251" s="19">
        <v>34972</v>
      </c>
      <c r="B251" s="14">
        <f t="shared" si="15"/>
        <v>48.874165014683086</v>
      </c>
      <c r="C251" s="60">
        <v>66.704179999999994</v>
      </c>
      <c r="D251" s="21">
        <f t="shared" si="20"/>
        <v>95.382512338444087</v>
      </c>
      <c r="E251" s="16">
        <v>1049.9000000000001</v>
      </c>
      <c r="F251" s="16">
        <v>101.533</v>
      </c>
      <c r="G251" s="16">
        <v>273</v>
      </c>
      <c r="H251" s="16">
        <v>100.667</v>
      </c>
      <c r="I251" s="16">
        <f t="shared" si="16"/>
        <v>14.591218409967851</v>
      </c>
      <c r="J251" s="8">
        <v>1064.4000000000001</v>
      </c>
      <c r="K251" s="8">
        <f t="shared" si="17"/>
        <v>92.448230613018978</v>
      </c>
      <c r="L251" s="44">
        <v>302.43383962474866</v>
      </c>
      <c r="M251" s="8">
        <f t="shared" si="18"/>
        <v>98.264664308212858</v>
      </c>
      <c r="Q251" s="60"/>
      <c r="R251" s="121"/>
      <c r="S251" s="6"/>
    </row>
    <row r="252" spans="1:20">
      <c r="A252" s="19">
        <v>35003</v>
      </c>
      <c r="B252" s="14">
        <f t="shared" si="15"/>
        <v>55.507345101325441</v>
      </c>
      <c r="C252" s="60">
        <v>77.055549999999997</v>
      </c>
      <c r="D252" s="21">
        <f t="shared" si="20"/>
        <v>108.32778477976784</v>
      </c>
      <c r="E252" s="16">
        <v>1150.7</v>
      </c>
      <c r="F252" s="16">
        <v>101.366</v>
      </c>
      <c r="G252" s="16">
        <v>336.6</v>
      </c>
      <c r="H252" s="16">
        <v>100.633</v>
      </c>
      <c r="I252" s="16">
        <f t="shared" si="16"/>
        <v>16.571532127200076</v>
      </c>
      <c r="J252" s="8">
        <v>1190.4000000000001</v>
      </c>
      <c r="K252" s="8">
        <f t="shared" si="17"/>
        <v>92.296173109425325</v>
      </c>
      <c r="L252" s="44">
        <v>360.89484029484032</v>
      </c>
      <c r="M252" s="8">
        <f t="shared" si="18"/>
        <v>98.231475690428681</v>
      </c>
      <c r="Q252" s="60"/>
      <c r="R252" s="121"/>
      <c r="S252" s="6"/>
    </row>
    <row r="253" spans="1:20">
      <c r="A253" s="19">
        <v>35033</v>
      </c>
      <c r="B253" s="14">
        <f t="shared" si="15"/>
        <v>52.605047492499999</v>
      </c>
      <c r="C253" s="60">
        <v>72.690839999999994</v>
      </c>
      <c r="D253" s="21">
        <f t="shared" si="20"/>
        <v>102.66367906255583</v>
      </c>
      <c r="E253" s="16">
        <v>1129.0999999999999</v>
      </c>
      <c r="F253" s="16">
        <v>101.2</v>
      </c>
      <c r="G253" s="16">
        <v>327.7</v>
      </c>
      <c r="H253" s="16">
        <v>100.6</v>
      </c>
      <c r="I253" s="16">
        <f t="shared" si="16"/>
        <v>15.705060888491914</v>
      </c>
      <c r="J253" s="8">
        <v>1102.3</v>
      </c>
      <c r="K253" s="8">
        <f t="shared" si="17"/>
        <v>92.145026129805288</v>
      </c>
      <c r="L253" s="44">
        <v>367.50060308242126</v>
      </c>
      <c r="M253" s="8">
        <f t="shared" si="18"/>
        <v>98.199263208461687</v>
      </c>
      <c r="Q253" s="60"/>
      <c r="R253" s="121"/>
      <c r="S253" s="6"/>
    </row>
    <row r="254" spans="1:20">
      <c r="A254" s="19">
        <v>35064</v>
      </c>
      <c r="B254" s="14">
        <f t="shared" si="15"/>
        <v>55.362556265396968</v>
      </c>
      <c r="C254" s="60">
        <v>75.592560000000006</v>
      </c>
      <c r="D254" s="21">
        <f t="shared" si="20"/>
        <v>108.04521580032302</v>
      </c>
      <c r="E254" s="16">
        <v>1148.3</v>
      </c>
      <c r="F254" s="16">
        <v>100.42700000000001</v>
      </c>
      <c r="G254" s="16">
        <v>321.60000000000002</v>
      </c>
      <c r="H254" s="16">
        <v>99.42</v>
      </c>
      <c r="I254" s="16">
        <f t="shared" si="16"/>
        <v>16.52830590476287</v>
      </c>
      <c r="J254" s="8">
        <v>1162.4000000000001</v>
      </c>
      <c r="K254" s="8">
        <f t="shared" si="17"/>
        <v>91.441191098201145</v>
      </c>
      <c r="L254" s="44">
        <v>370.36310029037298</v>
      </c>
      <c r="M254" s="8">
        <f t="shared" si="18"/>
        <v>97.047422944187488</v>
      </c>
      <c r="Q254" s="60"/>
      <c r="R254" s="121"/>
      <c r="S254" s="6"/>
    </row>
    <row r="255" spans="1:20">
      <c r="A255" s="19">
        <v>35095</v>
      </c>
      <c r="B255" s="14">
        <f t="shared" si="15"/>
        <v>58.846631050366049</v>
      </c>
      <c r="C255" s="60">
        <v>82.204989999999995</v>
      </c>
      <c r="D255" s="21">
        <f t="shared" si="20"/>
        <v>114.84471418695607</v>
      </c>
      <c r="E255" s="16">
        <v>1215.5999999999999</v>
      </c>
      <c r="F255" s="16">
        <v>99.661000000000001</v>
      </c>
      <c r="G255" s="16">
        <v>349.3</v>
      </c>
      <c r="H255" s="16">
        <v>98.253</v>
      </c>
      <c r="I255" s="16">
        <f t="shared" si="16"/>
        <v>17.568464772517906</v>
      </c>
      <c r="J255" s="8">
        <v>1221.0999999999999</v>
      </c>
      <c r="K255" s="8">
        <f t="shared" si="17"/>
        <v>90.743729734412298</v>
      </c>
      <c r="L255" s="44">
        <v>394.3640384185839</v>
      </c>
      <c r="M255" s="8">
        <f t="shared" si="18"/>
        <v>95.908272445536653</v>
      </c>
      <c r="Q255" s="60"/>
      <c r="R255" s="121"/>
      <c r="S255" s="6"/>
    </row>
    <row r="256" spans="1:20">
      <c r="A256" s="19">
        <v>35124</v>
      </c>
      <c r="B256" s="14">
        <f t="shared" si="15"/>
        <v>56.169574266238875</v>
      </c>
      <c r="C256" s="60">
        <v>77.653760000000005</v>
      </c>
      <c r="D256" s="21">
        <f t="shared" si="20"/>
        <v>109.62018704330025</v>
      </c>
      <c r="E256" s="16">
        <v>1158.7</v>
      </c>
      <c r="F256" s="16">
        <v>98.9</v>
      </c>
      <c r="G256" s="16">
        <v>344.2</v>
      </c>
      <c r="H256" s="16">
        <v>97.1</v>
      </c>
      <c r="I256" s="16">
        <f t="shared" si="16"/>
        <v>16.769238428265261</v>
      </c>
      <c r="J256" s="8">
        <v>1137.5</v>
      </c>
      <c r="K256" s="8">
        <f t="shared" si="17"/>
        <v>90.05082099049153</v>
      </c>
      <c r="L256" s="44">
        <v>392.1621174893902</v>
      </c>
      <c r="M256" s="8">
        <f t="shared" si="18"/>
        <v>94.782787848326336</v>
      </c>
      <c r="Q256" s="60"/>
      <c r="R256" s="121"/>
      <c r="S256" s="6"/>
    </row>
    <row r="257" spans="1:19">
      <c r="A257" s="19">
        <v>35155</v>
      </c>
      <c r="B257" s="14">
        <f t="shared" si="15"/>
        <v>56.205849063916844</v>
      </c>
      <c r="C257" s="60">
        <v>76.488799999999998</v>
      </c>
      <c r="D257" s="21">
        <f t="shared" si="20"/>
        <v>109.69098070977115</v>
      </c>
      <c r="E257" s="16">
        <v>1146.9000000000001</v>
      </c>
      <c r="F257" s="16">
        <v>98.498000000000005</v>
      </c>
      <c r="G257" s="16">
        <v>362.7</v>
      </c>
      <c r="H257" s="16">
        <v>96.665000000000006</v>
      </c>
      <c r="I257" s="16">
        <f t="shared" si="16"/>
        <v>16.780068147720062</v>
      </c>
      <c r="J257" s="8">
        <v>1146.2</v>
      </c>
      <c r="K257" s="8">
        <f t="shared" si="17"/>
        <v>89.684790353098435</v>
      </c>
      <c r="L257" s="44">
        <v>377.40924726379274</v>
      </c>
      <c r="M257" s="8">
        <f t="shared" si="18"/>
        <v>94.358168767852391</v>
      </c>
      <c r="Q257" s="60"/>
      <c r="R257" s="121"/>
      <c r="S257" s="6"/>
    </row>
    <row r="258" spans="1:19">
      <c r="A258" s="19">
        <v>35185</v>
      </c>
      <c r="B258" s="14">
        <f t="shared" si="15"/>
        <v>56.881280068474148</v>
      </c>
      <c r="C258" s="60">
        <v>79.460470000000001</v>
      </c>
      <c r="D258" s="21">
        <f t="shared" si="20"/>
        <v>111.00914760032774</v>
      </c>
      <c r="E258" s="16">
        <v>1163.5</v>
      </c>
      <c r="F258" s="16">
        <v>98.097999999999999</v>
      </c>
      <c r="G258" s="16">
        <v>321.10000000000002</v>
      </c>
      <c r="H258" s="16">
        <v>96.230999999999995</v>
      </c>
      <c r="I258" s="16">
        <f t="shared" si="16"/>
        <v>16.98171581383157</v>
      </c>
      <c r="J258" s="8">
        <v>1154.7</v>
      </c>
      <c r="K258" s="8">
        <f t="shared" si="17"/>
        <v>89.320580763652558</v>
      </c>
      <c r="L258" s="44">
        <v>380.82222470404287</v>
      </c>
      <c r="M258" s="8">
        <f t="shared" si="18"/>
        <v>93.934525823195585</v>
      </c>
      <c r="Q258" s="60"/>
      <c r="R258" s="121"/>
      <c r="S258" s="6"/>
    </row>
    <row r="259" spans="1:19">
      <c r="A259" s="19">
        <v>35216</v>
      </c>
      <c r="B259" s="14">
        <f t="shared" ref="B259:B322" si="21">(I259/(SUM($I$435:$I$446)/12))*100</f>
        <v>55.862425709560348</v>
      </c>
      <c r="C259" s="60">
        <v>76.69247</v>
      </c>
      <c r="D259" s="21">
        <f t="shared" si="20"/>
        <v>109.02075785636019</v>
      </c>
      <c r="E259" s="16">
        <v>1117.9000000000001</v>
      </c>
      <c r="F259" s="16">
        <v>97.7</v>
      </c>
      <c r="G259" s="16">
        <v>313.8</v>
      </c>
      <c r="H259" s="16">
        <v>95.8</v>
      </c>
      <c r="I259" s="16">
        <f t="shared" ref="I259:I322" si="22">+(J259/K259+L259/M259)</f>
        <v>16.677540254527532</v>
      </c>
      <c r="J259" s="8">
        <v>1122.8</v>
      </c>
      <c r="K259" s="8">
        <f t="shared" ref="K259:K283" si="23">F259*(K$289/F$289)</f>
        <v>88.958192222153926</v>
      </c>
      <c r="L259" s="44">
        <v>379.28088005360729</v>
      </c>
      <c r="M259" s="8">
        <f t="shared" ref="M259:M287" si="24">H259*(M$289/H$289)</f>
        <v>93.513811285990357</v>
      </c>
      <c r="Q259" s="60"/>
      <c r="R259" s="121"/>
      <c r="S259" s="6"/>
    </row>
    <row r="260" spans="1:19">
      <c r="A260" s="19">
        <v>35246</v>
      </c>
      <c r="B260" s="14">
        <f t="shared" si="21"/>
        <v>56.891713793264245</v>
      </c>
      <c r="C260" s="60">
        <v>77.551509999999993</v>
      </c>
      <c r="D260" s="21">
        <f t="shared" si="20"/>
        <v>111.02950999185357</v>
      </c>
      <c r="E260" s="16">
        <v>1101</v>
      </c>
      <c r="F260" s="16">
        <v>96.858999999999995</v>
      </c>
      <c r="G260" s="16">
        <v>319.89999999999998</v>
      </c>
      <c r="H260" s="16">
        <v>95.867000000000004</v>
      </c>
      <c r="I260" s="16">
        <f t="shared" si="22"/>
        <v>16.984830767451669</v>
      </c>
      <c r="J260" s="8">
        <v>1132.5999999999999</v>
      </c>
      <c r="K260" s="8">
        <f t="shared" si="23"/>
        <v>88.192441560343966</v>
      </c>
      <c r="L260" s="44">
        <v>387.64817958454324</v>
      </c>
      <c r="M260" s="8">
        <f t="shared" si="24"/>
        <v>93.579212385741528</v>
      </c>
      <c r="Q260" s="60"/>
      <c r="R260" s="121"/>
      <c r="S260" s="6"/>
    </row>
    <row r="261" spans="1:19">
      <c r="A261" s="19">
        <v>35277</v>
      </c>
      <c r="B261" s="14">
        <f t="shared" si="21"/>
        <v>57.116337227139603</v>
      </c>
      <c r="C261" s="60">
        <v>79.146060000000006</v>
      </c>
      <c r="D261" s="21">
        <f t="shared" si="20"/>
        <v>111.46788366937182</v>
      </c>
      <c r="E261" s="16">
        <v>1122.2</v>
      </c>
      <c r="F261" s="16">
        <v>96.025999999999996</v>
      </c>
      <c r="G261" s="16">
        <v>339.3</v>
      </c>
      <c r="H261" s="16">
        <v>95.933000000000007</v>
      </c>
      <c r="I261" s="16">
        <f t="shared" si="22"/>
        <v>17.051891341943072</v>
      </c>
      <c r="J261" s="8">
        <v>1130</v>
      </c>
      <c r="K261" s="8">
        <f t="shared" si="23"/>
        <v>87.433975090322946</v>
      </c>
      <c r="L261" s="44">
        <v>386.54721911994642</v>
      </c>
      <c r="M261" s="8">
        <f t="shared" si="24"/>
        <v>93.643637349675515</v>
      </c>
      <c r="Q261" s="60"/>
      <c r="R261" s="121"/>
      <c r="S261" s="6"/>
    </row>
    <row r="262" spans="1:19">
      <c r="A262" s="19">
        <v>35308</v>
      </c>
      <c r="B262" s="14">
        <f t="shared" si="21"/>
        <v>57.497367177596459</v>
      </c>
      <c r="C262" s="60">
        <v>78.831159999999997</v>
      </c>
      <c r="D262" s="21">
        <f t="shared" si="20"/>
        <v>112.21149931865909</v>
      </c>
      <c r="E262" s="16">
        <v>1049.3</v>
      </c>
      <c r="F262" s="16">
        <v>95.2</v>
      </c>
      <c r="G262" s="16">
        <v>332.3</v>
      </c>
      <c r="H262" s="16">
        <v>96</v>
      </c>
      <c r="I262" s="16">
        <f t="shared" si="22"/>
        <v>17.165646558552602</v>
      </c>
      <c r="J262" s="8">
        <v>1125.3999999999999</v>
      </c>
      <c r="K262" s="8">
        <f t="shared" si="23"/>
        <v>86.681882288117222</v>
      </c>
      <c r="L262" s="44">
        <v>391.94192539647082</v>
      </c>
      <c r="M262" s="8">
        <f t="shared" si="24"/>
        <v>93.709038449426657</v>
      </c>
      <c r="Q262" s="60"/>
      <c r="R262" s="121"/>
      <c r="S262" s="6"/>
    </row>
    <row r="263" spans="1:19">
      <c r="A263" s="19">
        <v>35338</v>
      </c>
      <c r="B263" s="14">
        <f t="shared" si="21"/>
        <v>58.018744958423987</v>
      </c>
      <c r="C263" s="60">
        <v>80.255030000000005</v>
      </c>
      <c r="D263" s="21">
        <f t="shared" si="20"/>
        <v>113.22901690894084</v>
      </c>
      <c r="E263" s="16">
        <v>1110.9000000000001</v>
      </c>
      <c r="F263" s="16">
        <v>94.933000000000007</v>
      </c>
      <c r="G263" s="16">
        <v>316</v>
      </c>
      <c r="H263" s="16">
        <v>95.531000000000006</v>
      </c>
      <c r="I263" s="16">
        <f t="shared" si="22"/>
        <v>17.321302150251679</v>
      </c>
      <c r="J263" s="8">
        <v>1142.7</v>
      </c>
      <c r="K263" s="8">
        <f t="shared" si="23"/>
        <v>86.438772387162118</v>
      </c>
      <c r="L263" s="44">
        <v>382.4736654009381</v>
      </c>
      <c r="M263" s="8">
        <f t="shared" si="24"/>
        <v>93.251230751168535</v>
      </c>
      <c r="Q263" s="60"/>
      <c r="R263" s="121"/>
      <c r="S263" s="6"/>
    </row>
    <row r="264" spans="1:19">
      <c r="A264" s="19">
        <v>35369</v>
      </c>
      <c r="B264" s="14">
        <f t="shared" si="21"/>
        <v>58.584244958246025</v>
      </c>
      <c r="C264" s="60">
        <v>82.414519999999996</v>
      </c>
      <c r="D264" s="21">
        <f t="shared" si="20"/>
        <v>114.33264314366447</v>
      </c>
      <c r="E264" s="16">
        <v>1073.4000000000001</v>
      </c>
      <c r="F264" s="16">
        <v>94.665999999999997</v>
      </c>
      <c r="G264" s="16">
        <v>329.1</v>
      </c>
      <c r="H264" s="16">
        <v>95.063999999999993</v>
      </c>
      <c r="I264" s="16">
        <f t="shared" si="22"/>
        <v>17.490130282778573</v>
      </c>
      <c r="J264" s="8">
        <v>1143.2</v>
      </c>
      <c r="K264" s="8">
        <f t="shared" si="23"/>
        <v>86.195662486206984</v>
      </c>
      <c r="L264" s="44">
        <v>392.27221353584991</v>
      </c>
      <c r="M264" s="8">
        <f t="shared" si="24"/>
        <v>92.79537532454475</v>
      </c>
      <c r="Q264" s="60"/>
      <c r="R264" s="121"/>
      <c r="S264" s="6"/>
    </row>
    <row r="265" spans="1:19">
      <c r="A265" s="19">
        <v>35399</v>
      </c>
      <c r="B265" s="14">
        <f t="shared" si="21"/>
        <v>53.380581203106559</v>
      </c>
      <c r="C265" s="60">
        <v>73.631699999999995</v>
      </c>
      <c r="D265" s="21">
        <f t="shared" si="20"/>
        <v>104.17720576318767</v>
      </c>
      <c r="E265" s="16">
        <v>994.4</v>
      </c>
      <c r="F265" s="16">
        <v>94.4</v>
      </c>
      <c r="G265" s="16">
        <v>288.60000000000002</v>
      </c>
      <c r="H265" s="16">
        <v>94.6</v>
      </c>
      <c r="I265" s="16">
        <f t="shared" si="22"/>
        <v>15.936593882505285</v>
      </c>
      <c r="J265" s="8">
        <v>1034.7</v>
      </c>
      <c r="K265" s="8">
        <f t="shared" si="23"/>
        <v>85.953463109225495</v>
      </c>
      <c r="L265" s="44">
        <v>360.01407192316282</v>
      </c>
      <c r="M265" s="8">
        <f t="shared" si="24"/>
        <v>92.342448305372514</v>
      </c>
      <c r="Q265" s="60"/>
      <c r="R265" s="121"/>
      <c r="S265" s="6"/>
    </row>
    <row r="266" spans="1:19">
      <c r="A266" s="19">
        <v>35430</v>
      </c>
      <c r="B266" s="14">
        <f t="shared" si="21"/>
        <v>51.651420482090757</v>
      </c>
      <c r="C266" s="60">
        <v>70.574550000000002</v>
      </c>
      <c r="D266" s="21">
        <f t="shared" si="20"/>
        <v>100.80258660073461</v>
      </c>
      <c r="E266" s="16">
        <v>998.3</v>
      </c>
      <c r="F266" s="16">
        <v>93.808999999999997</v>
      </c>
      <c r="G266" s="16">
        <v>310.7</v>
      </c>
      <c r="H266" s="16">
        <v>93.747</v>
      </c>
      <c r="I266" s="16">
        <f t="shared" si="22"/>
        <v>15.420358735803564</v>
      </c>
      <c r="J266" s="8">
        <v>984.9</v>
      </c>
      <c r="K266" s="8">
        <f t="shared" si="23"/>
        <v>85.415343440819214</v>
      </c>
      <c r="L266" s="44">
        <v>355.94051820415461</v>
      </c>
      <c r="M266" s="8">
        <f t="shared" si="24"/>
        <v>91.509804453316676</v>
      </c>
      <c r="Q266" s="60"/>
      <c r="R266" s="121"/>
      <c r="S266" s="6"/>
    </row>
    <row r="267" spans="1:19">
      <c r="A267" s="19">
        <v>35461</v>
      </c>
      <c r="B267" s="14">
        <f t="shared" si="21"/>
        <v>56.823995243603264</v>
      </c>
      <c r="C267" s="60">
        <v>78.863320000000002</v>
      </c>
      <c r="D267" s="21">
        <f t="shared" si="20"/>
        <v>110.89735089723501</v>
      </c>
      <c r="E267" s="16">
        <v>1047.5</v>
      </c>
      <c r="F267" s="16">
        <v>93.222999999999999</v>
      </c>
      <c r="G267" s="16">
        <v>334.3</v>
      </c>
      <c r="H267" s="16">
        <v>92.902000000000001</v>
      </c>
      <c r="I267" s="16">
        <f t="shared" si="22"/>
        <v>16.964613621067425</v>
      </c>
      <c r="J267" s="8">
        <v>1079</v>
      </c>
      <c r="K267" s="8">
        <f t="shared" si="23"/>
        <v>84.881776392281012</v>
      </c>
      <c r="L267" s="44">
        <v>385.66645074826891</v>
      </c>
      <c r="M267" s="8">
        <f t="shared" si="24"/>
        <v>90.684969687798286</v>
      </c>
      <c r="Q267" s="60"/>
      <c r="R267" s="121"/>
      <c r="S267" s="6"/>
    </row>
    <row r="268" spans="1:19">
      <c r="A268" s="19">
        <v>35489</v>
      </c>
      <c r="B268" s="14">
        <f t="shared" si="21"/>
        <v>55.100302671471525</v>
      </c>
      <c r="C268" s="60">
        <v>75.811840000000004</v>
      </c>
      <c r="D268" s="21">
        <f t="shared" si="20"/>
        <v>107.5334033396727</v>
      </c>
      <c r="E268" s="16">
        <v>1035.0999999999999</v>
      </c>
      <c r="F268" s="16">
        <v>92.638999999999996</v>
      </c>
      <c r="G268" s="16">
        <v>297.5</v>
      </c>
      <c r="H268" s="16">
        <v>92.063999999999993</v>
      </c>
      <c r="I268" s="16">
        <f t="shared" si="22"/>
        <v>16.450010971916129</v>
      </c>
      <c r="J268" s="8">
        <v>1063.6999999999998</v>
      </c>
      <c r="K268" s="8">
        <f t="shared" si="23"/>
        <v>84.350030391690041</v>
      </c>
      <c r="L268" s="44">
        <v>345.04100960464592</v>
      </c>
      <c r="M268" s="8">
        <f t="shared" si="24"/>
        <v>89.866967873000164</v>
      </c>
      <c r="Q268" s="60"/>
      <c r="R268" s="121"/>
      <c r="S268" s="6"/>
    </row>
    <row r="269" spans="1:19">
      <c r="A269" s="19">
        <v>35520</v>
      </c>
      <c r="B269" s="14">
        <f t="shared" si="21"/>
        <v>57.193965893153141</v>
      </c>
      <c r="C269" s="60">
        <v>79.675989999999999</v>
      </c>
      <c r="D269" s="21">
        <f t="shared" si="20"/>
        <v>111.61938328459041</v>
      </c>
      <c r="E269" s="16">
        <v>1150.5999999999999</v>
      </c>
      <c r="F269" s="16">
        <v>92.412999999999997</v>
      </c>
      <c r="G269" s="16">
        <v>356</v>
      </c>
      <c r="H269" s="16">
        <v>91.903999999999996</v>
      </c>
      <c r="I269" s="16">
        <f t="shared" si="22"/>
        <v>17.075067120400622</v>
      </c>
      <c r="J269" s="8">
        <v>1099.3000000000002</v>
      </c>
      <c r="K269" s="8">
        <f t="shared" si="23"/>
        <v>84.144251973653112</v>
      </c>
      <c r="L269" s="44">
        <v>359.7938798302435</v>
      </c>
      <c r="M269" s="8">
        <f t="shared" si="24"/>
        <v>89.710786142251123</v>
      </c>
      <c r="Q269" s="60"/>
      <c r="R269" s="121"/>
      <c r="S269" s="6"/>
    </row>
    <row r="270" spans="1:19">
      <c r="A270" s="19">
        <v>35550</v>
      </c>
      <c r="B270" s="14">
        <f t="shared" si="21"/>
        <v>56.191419619457463</v>
      </c>
      <c r="C270" s="60">
        <v>77.772540000000006</v>
      </c>
      <c r="D270" s="21">
        <f t="shared" si="20"/>
        <v>109.66282029692789</v>
      </c>
      <c r="E270" s="16">
        <v>1045.3</v>
      </c>
      <c r="F270" s="16">
        <v>92.188000000000002</v>
      </c>
      <c r="G270" s="16">
        <v>318.2</v>
      </c>
      <c r="H270" s="16">
        <v>91.744</v>
      </c>
      <c r="I270" s="16">
        <f t="shared" si="22"/>
        <v>16.775760285364189</v>
      </c>
      <c r="J270" s="8">
        <v>1070.5</v>
      </c>
      <c r="K270" s="8">
        <f t="shared" si="23"/>
        <v>83.939384079589829</v>
      </c>
      <c r="L270" s="44">
        <v>360.23426401608214</v>
      </c>
      <c r="M270" s="8">
        <f t="shared" si="24"/>
        <v>89.554604411502083</v>
      </c>
      <c r="Q270" s="60"/>
      <c r="R270" s="121"/>
      <c r="S270" s="6"/>
    </row>
    <row r="271" spans="1:19">
      <c r="A271" s="19">
        <v>35581</v>
      </c>
      <c r="B271" s="14">
        <f t="shared" si="21"/>
        <v>60.192257062347835</v>
      </c>
      <c r="C271" s="60">
        <v>82.603819999999999</v>
      </c>
      <c r="D271" s="21">
        <f t="shared" si="20"/>
        <v>117.47082942907277</v>
      </c>
      <c r="E271" s="16">
        <v>1063.8</v>
      </c>
      <c r="F271" s="16">
        <v>91.962999999999994</v>
      </c>
      <c r="G271" s="16">
        <v>319.89999999999998</v>
      </c>
      <c r="H271" s="16">
        <v>91.584000000000003</v>
      </c>
      <c r="I271" s="16">
        <f t="shared" si="22"/>
        <v>17.970196915318947</v>
      </c>
      <c r="J271" s="8">
        <v>1137.1000000000001</v>
      </c>
      <c r="K271" s="8">
        <f t="shared" si="23"/>
        <v>83.734516185526516</v>
      </c>
      <c r="L271" s="44">
        <v>392.49240562876929</v>
      </c>
      <c r="M271" s="8">
        <f t="shared" si="24"/>
        <v>89.398422680753043</v>
      </c>
      <c r="Q271" s="60"/>
      <c r="R271" s="121"/>
      <c r="S271" s="6"/>
    </row>
    <row r="272" spans="1:19">
      <c r="A272" s="19">
        <v>35611</v>
      </c>
      <c r="B272" s="14">
        <f t="shared" si="21"/>
        <v>59.46676986590235</v>
      </c>
      <c r="C272" s="60">
        <v>81.110659999999996</v>
      </c>
      <c r="D272" s="21">
        <f t="shared" si="20"/>
        <v>116.05497318998293</v>
      </c>
      <c r="E272" s="16">
        <v>1082.5</v>
      </c>
      <c r="F272" s="16">
        <v>91.412000000000006</v>
      </c>
      <c r="G272" s="16">
        <v>342.3</v>
      </c>
      <c r="H272" s="16">
        <v>91.424000000000007</v>
      </c>
      <c r="I272" s="16">
        <f t="shared" si="22"/>
        <v>17.753605140629986</v>
      </c>
      <c r="J272" s="8">
        <v>1103.2</v>
      </c>
      <c r="K272" s="8">
        <f t="shared" si="23"/>
        <v>83.232817476064838</v>
      </c>
      <c r="L272" s="44">
        <v>401.5202814384632</v>
      </c>
      <c r="M272" s="8">
        <f t="shared" si="24"/>
        <v>89.242240950004003</v>
      </c>
      <c r="Q272" s="60"/>
      <c r="R272" s="121"/>
      <c r="S272" s="6"/>
    </row>
    <row r="273" spans="1:23">
      <c r="A273" s="19">
        <v>35642</v>
      </c>
      <c r="B273" s="14">
        <f t="shared" si="21"/>
        <v>54.178140614497153</v>
      </c>
      <c r="C273" s="60">
        <v>74.685190000000006</v>
      </c>
      <c r="D273" s="21">
        <f t="shared" si="20"/>
        <v>105.73371768261897</v>
      </c>
      <c r="E273" s="16">
        <v>1046.3</v>
      </c>
      <c r="F273" s="16">
        <v>90.864999999999995</v>
      </c>
      <c r="G273" s="16">
        <v>304.5</v>
      </c>
      <c r="H273" s="16">
        <v>91.265000000000001</v>
      </c>
      <c r="I273" s="16">
        <f t="shared" si="22"/>
        <v>16.174702575779726</v>
      </c>
      <c r="J273" s="8">
        <v>1023.5999999999999</v>
      </c>
      <c r="K273" s="8">
        <f t="shared" si="23"/>
        <v>82.734760862497595</v>
      </c>
      <c r="L273" s="44">
        <v>338.76553495644401</v>
      </c>
      <c r="M273" s="8">
        <f t="shared" si="24"/>
        <v>89.087035355072132</v>
      </c>
      <c r="Q273" s="60"/>
      <c r="R273" s="121"/>
      <c r="S273" s="6"/>
    </row>
    <row r="274" spans="1:23">
      <c r="A274" s="19">
        <v>35673</v>
      </c>
      <c r="B274" s="14">
        <f t="shared" si="21"/>
        <v>56.345572822075653</v>
      </c>
      <c r="C274" s="60">
        <v>77.36018</v>
      </c>
      <c r="D274" s="21">
        <f t="shared" si="20"/>
        <v>109.9636647153711</v>
      </c>
      <c r="E274" s="16">
        <v>1026.0999999999999</v>
      </c>
      <c r="F274" s="16">
        <v>90.320999999999998</v>
      </c>
      <c r="G274" s="16">
        <v>298.8</v>
      </c>
      <c r="H274" s="16">
        <v>91.105000000000004</v>
      </c>
      <c r="I274" s="16">
        <f t="shared" si="22"/>
        <v>16.821782208139183</v>
      </c>
      <c r="J274" s="8">
        <v>1068</v>
      </c>
      <c r="K274" s="8">
        <f t="shared" si="23"/>
        <v>82.239435820851213</v>
      </c>
      <c r="L274" s="44">
        <v>341.07755193209744</v>
      </c>
      <c r="M274" s="8">
        <f t="shared" si="24"/>
        <v>88.930853624323092</v>
      </c>
      <c r="Q274" s="60"/>
      <c r="R274" s="121"/>
      <c r="S274" s="6"/>
    </row>
    <row r="275" spans="1:23">
      <c r="A275" s="19">
        <v>35703</v>
      </c>
      <c r="B275" s="14">
        <f t="shared" si="21"/>
        <v>58.134240940380131</v>
      </c>
      <c r="C275" s="60">
        <v>79.984039999999993</v>
      </c>
      <c r="D275" s="21">
        <f t="shared" si="20"/>
        <v>113.45441813923634</v>
      </c>
      <c r="E275" s="16">
        <v>1084.5</v>
      </c>
      <c r="F275" s="16">
        <v>90.191999999999993</v>
      </c>
      <c r="G275" s="16">
        <v>329.4</v>
      </c>
      <c r="H275" s="16">
        <v>91.391999999999996</v>
      </c>
      <c r="I275" s="16">
        <f t="shared" si="22"/>
        <v>17.355783089162649</v>
      </c>
      <c r="J275" s="8">
        <v>1095</v>
      </c>
      <c r="K275" s="8">
        <f t="shared" si="23"/>
        <v>82.121978228254918</v>
      </c>
      <c r="L275" s="44">
        <v>358.80301541210628</v>
      </c>
      <c r="M275" s="8">
        <f t="shared" si="24"/>
        <v>89.211004603854178</v>
      </c>
      <c r="Q275" s="60"/>
      <c r="R275" s="121"/>
      <c r="S275" s="6"/>
    </row>
    <row r="276" spans="1:23">
      <c r="A276" s="19">
        <v>35734</v>
      </c>
      <c r="B276" s="14">
        <f t="shared" si="21"/>
        <v>54.853722029484466</v>
      </c>
      <c r="C276" s="60">
        <v>75.813680000000005</v>
      </c>
      <c r="D276" s="21">
        <f t="shared" si="20"/>
        <v>107.05217811322257</v>
      </c>
      <c r="E276" s="16">
        <v>1035.9000000000001</v>
      </c>
      <c r="F276" s="16">
        <v>90.063000000000002</v>
      </c>
      <c r="G276" s="16">
        <v>309.60000000000002</v>
      </c>
      <c r="H276" s="16">
        <v>91.679000000000002</v>
      </c>
      <c r="I276" s="16">
        <f t="shared" si="22"/>
        <v>16.376395146421771</v>
      </c>
      <c r="J276" s="8">
        <v>1031</v>
      </c>
      <c r="K276" s="8">
        <f t="shared" si="23"/>
        <v>82.004520635658636</v>
      </c>
      <c r="L276" s="44">
        <v>340.41697565333931</v>
      </c>
      <c r="M276" s="8">
        <f t="shared" si="24"/>
        <v>89.491155583385279</v>
      </c>
      <c r="Q276" s="60"/>
      <c r="R276" s="121"/>
      <c r="S276" s="6"/>
    </row>
    <row r="277" spans="1:23">
      <c r="A277" s="19">
        <v>35764</v>
      </c>
      <c r="B277" s="14">
        <f t="shared" si="21"/>
        <v>59.21075262026028</v>
      </c>
      <c r="C277" s="60">
        <v>81.866159999999994</v>
      </c>
      <c r="D277" s="21">
        <f t="shared" si="20"/>
        <v>115.55533154732829</v>
      </c>
      <c r="E277" s="16">
        <v>1109.9000000000001</v>
      </c>
      <c r="F277" s="16">
        <v>89.935000000000002</v>
      </c>
      <c r="G277" s="22">
        <v>324.89999999999998</v>
      </c>
      <c r="H277" s="16">
        <v>91.968000000000004</v>
      </c>
      <c r="I277" s="16">
        <f t="shared" si="22"/>
        <v>17.677172048693588</v>
      </c>
      <c r="J277" s="8">
        <v>1106</v>
      </c>
      <c r="K277" s="8">
        <f t="shared" si="23"/>
        <v>81.887973567035957</v>
      </c>
      <c r="L277" s="44">
        <v>374.4366540093813</v>
      </c>
      <c r="M277" s="8">
        <f t="shared" si="24"/>
        <v>89.773258834550745</v>
      </c>
      <c r="Q277" s="60"/>
      <c r="R277" s="121"/>
      <c r="S277" s="6"/>
    </row>
    <row r="278" spans="1:23">
      <c r="A278" s="19">
        <v>35795</v>
      </c>
      <c r="B278" s="14">
        <f t="shared" si="21"/>
        <v>60.937005733061746</v>
      </c>
      <c r="C278" s="60">
        <v>83.530469999999994</v>
      </c>
      <c r="D278" s="21">
        <f t="shared" si="20"/>
        <v>118.92427623991993</v>
      </c>
      <c r="E278" s="16">
        <v>1131.0999999999999</v>
      </c>
      <c r="F278" s="16">
        <v>89.725999999999999</v>
      </c>
      <c r="G278" s="16">
        <v>354.7</v>
      </c>
      <c r="H278" s="16">
        <v>90.683999999999997</v>
      </c>
      <c r="I278" s="16">
        <f t="shared" si="22"/>
        <v>18.1925391386931</v>
      </c>
      <c r="J278" s="8">
        <v>1121.2</v>
      </c>
      <c r="K278" s="8">
        <f t="shared" si="23"/>
        <v>81.697674056550483</v>
      </c>
      <c r="L278" s="44">
        <v>395.57509492964039</v>
      </c>
      <c r="M278" s="8">
        <f t="shared" si="24"/>
        <v>88.519900445289665</v>
      </c>
      <c r="Q278" s="60"/>
      <c r="R278" s="121"/>
      <c r="S278" s="6"/>
      <c r="T278" s="116"/>
      <c r="U278" s="116" t="s">
        <v>262</v>
      </c>
    </row>
    <row r="279" spans="1:23">
      <c r="A279" s="19">
        <v>35826</v>
      </c>
      <c r="B279" s="14">
        <f t="shared" si="21"/>
        <v>60.760769068792918</v>
      </c>
      <c r="C279" s="60">
        <v>84.402640000000005</v>
      </c>
      <c r="D279" s="21">
        <f t="shared" si="20"/>
        <v>118.58033387693415</v>
      </c>
      <c r="E279" s="16">
        <v>1084.8</v>
      </c>
      <c r="F279" s="16">
        <v>89.519000000000005</v>
      </c>
      <c r="G279" s="16">
        <v>306.39999999999998</v>
      </c>
      <c r="H279" s="16">
        <v>89.418000000000006</v>
      </c>
      <c r="I279" s="16">
        <f t="shared" si="22"/>
        <v>18.139924272343606</v>
      </c>
      <c r="J279" s="8">
        <v>1139.5999999999999</v>
      </c>
      <c r="K279" s="8">
        <f t="shared" si="23"/>
        <v>81.509195594012255</v>
      </c>
      <c r="L279" s="44">
        <v>362.9866651775742</v>
      </c>
      <c r="M279" s="8">
        <f t="shared" si="24"/>
        <v>87.284112500737848</v>
      </c>
      <c r="Q279" s="60"/>
      <c r="R279" s="121"/>
      <c r="S279" s="6"/>
      <c r="T279" s="60"/>
    </row>
    <row r="280" spans="1:23">
      <c r="A280" s="19">
        <v>35854</v>
      </c>
      <c r="B280" s="14">
        <f t="shared" si="21"/>
        <v>56.924657077927733</v>
      </c>
      <c r="C280" s="60">
        <v>78.612949999999998</v>
      </c>
      <c r="D280" s="21">
        <f t="shared" si="20"/>
        <v>111.09380189852743</v>
      </c>
      <c r="E280" s="16">
        <v>1039.5</v>
      </c>
      <c r="F280" s="16">
        <v>89.311999999999998</v>
      </c>
      <c r="G280" s="16">
        <v>294.8</v>
      </c>
      <c r="H280" s="16">
        <v>88.168999999999997</v>
      </c>
      <c r="I280" s="16">
        <f t="shared" si="22"/>
        <v>16.994665874844753</v>
      </c>
      <c r="J280" s="8">
        <v>1066.4000000000001</v>
      </c>
      <c r="K280" s="8">
        <f t="shared" si="23"/>
        <v>81.320717131474012</v>
      </c>
      <c r="L280" s="44">
        <v>334.03140495867768</v>
      </c>
      <c r="M280" s="8">
        <f t="shared" si="24"/>
        <v>86.064918865078113</v>
      </c>
      <c r="Q280" s="60"/>
      <c r="R280" s="121"/>
      <c r="S280" s="6"/>
      <c r="T280" s="60"/>
      <c r="W280" s="120">
        <f>R280-S280</f>
        <v>0</v>
      </c>
    </row>
    <row r="281" spans="1:23">
      <c r="A281" s="19">
        <v>35885</v>
      </c>
      <c r="B281" s="14">
        <f t="shared" si="21"/>
        <v>62.395508831165479</v>
      </c>
      <c r="C281" s="60">
        <v>88.493930000000006</v>
      </c>
      <c r="D281" s="21">
        <f t="shared" si="20"/>
        <v>121.77068169173164</v>
      </c>
      <c r="E281" s="16">
        <v>1186.8</v>
      </c>
      <c r="F281" s="16">
        <v>88.975999999999999</v>
      </c>
      <c r="G281" s="16">
        <v>379.2</v>
      </c>
      <c r="H281" s="16">
        <v>88.209000000000003</v>
      </c>
      <c r="I281" s="16">
        <f t="shared" si="22"/>
        <v>18.627970357817823</v>
      </c>
      <c r="J281" s="8">
        <v>1158.7</v>
      </c>
      <c r="K281" s="8">
        <f t="shared" si="23"/>
        <v>81.014781076339474</v>
      </c>
      <c r="L281" s="44">
        <v>372.45492517310703</v>
      </c>
      <c r="M281" s="8">
        <f t="shared" si="24"/>
        <v>86.103964297765387</v>
      </c>
      <c r="Q281" s="60"/>
      <c r="R281" s="121"/>
      <c r="S281" s="6"/>
      <c r="T281" s="60"/>
      <c r="W281" s="120">
        <f t="shared" ref="W281:W344" si="25">R281-S281</f>
        <v>0</v>
      </c>
    </row>
    <row r="282" spans="1:23">
      <c r="A282" s="19">
        <v>35915</v>
      </c>
      <c r="B282" s="14">
        <f t="shared" si="21"/>
        <v>58.898256551084302</v>
      </c>
      <c r="C282" s="60">
        <v>81.213390000000004</v>
      </c>
      <c r="D282" s="21">
        <f t="shared" si="20"/>
        <v>114.94546618870915</v>
      </c>
      <c r="E282" s="16">
        <v>1067.7</v>
      </c>
      <c r="F282" s="16">
        <v>88.641999999999996</v>
      </c>
      <c r="G282" s="16">
        <v>342.3</v>
      </c>
      <c r="H282" s="16">
        <v>88.248000000000005</v>
      </c>
      <c r="I282" s="16">
        <f t="shared" si="22"/>
        <v>17.583877392994957</v>
      </c>
      <c r="J282" s="8">
        <v>1056</v>
      </c>
      <c r="K282" s="8">
        <f t="shared" si="23"/>
        <v>80.710666069152168</v>
      </c>
      <c r="L282" s="44">
        <v>387.64817958454324</v>
      </c>
      <c r="M282" s="8">
        <f t="shared" si="24"/>
        <v>86.142033594635464</v>
      </c>
      <c r="Q282" s="60"/>
      <c r="R282" s="121"/>
      <c r="S282" s="6"/>
      <c r="T282" s="60"/>
      <c r="W282" s="120">
        <f t="shared" si="25"/>
        <v>0</v>
      </c>
    </row>
    <row r="283" spans="1:23">
      <c r="A283" s="19">
        <v>35946</v>
      </c>
      <c r="B283" s="14">
        <f t="shared" si="21"/>
        <v>56.824773104002603</v>
      </c>
      <c r="C283" s="60">
        <v>78.907060000000001</v>
      </c>
      <c r="D283" s="21">
        <f t="shared" si="20"/>
        <v>110.89886896468674</v>
      </c>
      <c r="E283" s="16">
        <v>1040.7</v>
      </c>
      <c r="F283" s="16">
        <v>88.308999999999997</v>
      </c>
      <c r="G283" s="16">
        <v>292.10000000000002</v>
      </c>
      <c r="H283" s="16">
        <v>88.287999999999997</v>
      </c>
      <c r="I283" s="16">
        <f t="shared" si="22"/>
        <v>16.964845848686572</v>
      </c>
      <c r="J283" s="8">
        <v>1046.9000000000001</v>
      </c>
      <c r="K283" s="8">
        <f t="shared" si="23"/>
        <v>80.407461585938492</v>
      </c>
      <c r="L283" s="44">
        <v>339.97659146750055</v>
      </c>
      <c r="M283" s="8">
        <f t="shared" si="24"/>
        <v>86.181079027322724</v>
      </c>
      <c r="Q283" s="60"/>
      <c r="R283" s="121"/>
      <c r="S283" s="6"/>
      <c r="T283" s="60"/>
      <c r="W283" s="120">
        <f t="shared" si="25"/>
        <v>0</v>
      </c>
    </row>
    <row r="284" spans="1:23">
      <c r="A284" s="19">
        <v>35976</v>
      </c>
      <c r="B284" s="14">
        <f t="shared" si="21"/>
        <v>59.701635905247841</v>
      </c>
      <c r="C284" s="60">
        <v>83.869709999999998</v>
      </c>
      <c r="D284" s="21">
        <f t="shared" ref="D284:D304" si="26">D283*(I284/I283)</f>
        <v>116.513336271767</v>
      </c>
      <c r="E284" s="16">
        <v>1130.5</v>
      </c>
      <c r="F284" s="16">
        <v>87.31</v>
      </c>
      <c r="G284" s="16">
        <v>320.7</v>
      </c>
      <c r="H284" s="16">
        <v>88.135000000000005</v>
      </c>
      <c r="I284" s="16">
        <f t="shared" si="22"/>
        <v>17.823723610708086</v>
      </c>
      <c r="J284" s="8">
        <v>1085.7</v>
      </c>
      <c r="K284" s="8">
        <f>F284*(K$289/F$289)</f>
        <v>79.497848136297435</v>
      </c>
      <c r="L284" s="44">
        <v>358.47272727272724</v>
      </c>
      <c r="M284" s="8">
        <f t="shared" si="24"/>
        <v>86.03173024729395</v>
      </c>
      <c r="Q284" s="60"/>
      <c r="R284" s="121"/>
      <c r="S284" s="6"/>
      <c r="T284" s="60"/>
      <c r="W284" s="120">
        <f t="shared" si="25"/>
        <v>0</v>
      </c>
    </row>
    <row r="285" spans="1:23">
      <c r="A285" s="19">
        <v>36007</v>
      </c>
      <c r="B285" s="14">
        <f t="shared" si="21"/>
        <v>59.915393422795127</v>
      </c>
      <c r="C285" s="60">
        <v>83.314769999999996</v>
      </c>
      <c r="D285" s="21">
        <f t="shared" si="26"/>
        <v>116.93050409547847</v>
      </c>
      <c r="E285" s="16">
        <v>1097.7</v>
      </c>
      <c r="F285" s="16">
        <v>86.322000000000003</v>
      </c>
      <c r="G285" s="16">
        <v>315.3</v>
      </c>
      <c r="H285" s="16">
        <v>87.981999999999999</v>
      </c>
      <c r="I285" s="16">
        <f t="shared" si="22"/>
        <v>17.88754020224204</v>
      </c>
      <c r="J285" s="8">
        <v>1083.0999999999999</v>
      </c>
      <c r="K285" s="8">
        <f>F285*(K$289/F$289)</f>
        <v>78.598250450366123</v>
      </c>
      <c r="L285" s="44">
        <v>352.74773285682375</v>
      </c>
      <c r="M285" s="8">
        <f t="shared" si="24"/>
        <v>85.882381467265176</v>
      </c>
      <c r="Q285" s="60"/>
      <c r="R285" s="121"/>
      <c r="S285" s="6"/>
      <c r="T285" s="60"/>
      <c r="W285" s="120">
        <f t="shared" si="25"/>
        <v>0</v>
      </c>
    </row>
    <row r="286" spans="1:23">
      <c r="A286" s="19">
        <v>36038</v>
      </c>
      <c r="B286" s="14">
        <f t="shared" si="21"/>
        <v>60.07770066244025</v>
      </c>
      <c r="C286" s="60">
        <v>82.85866</v>
      </c>
      <c r="D286" s="21">
        <f t="shared" si="26"/>
        <v>117.24726188118015</v>
      </c>
      <c r="E286" s="16">
        <v>1044.0999999999999</v>
      </c>
      <c r="F286" s="16">
        <v>85.344999999999999</v>
      </c>
      <c r="G286" s="16">
        <v>357.9</v>
      </c>
      <c r="H286" s="16">
        <v>87.83</v>
      </c>
      <c r="I286" s="16">
        <f t="shared" si="22"/>
        <v>17.93599648548431</v>
      </c>
      <c r="J286" s="8">
        <v>1052.3999999999999</v>
      </c>
      <c r="K286" s="8">
        <f>F286*(K$289/F$289)</f>
        <v>77.708668528144585</v>
      </c>
      <c r="L286" s="44">
        <v>376.63857493857495</v>
      </c>
      <c r="M286" s="8">
        <f t="shared" si="24"/>
        <v>85.734008823053586</v>
      </c>
      <c r="Q286" s="60"/>
      <c r="R286" s="121"/>
      <c r="S286" s="6"/>
      <c r="T286" s="60"/>
      <c r="W286" s="120">
        <f t="shared" si="25"/>
        <v>0</v>
      </c>
    </row>
    <row r="287" spans="1:23">
      <c r="A287" s="19">
        <v>36068</v>
      </c>
      <c r="B287" s="14">
        <f t="shared" si="21"/>
        <v>59.862478661998374</v>
      </c>
      <c r="C287" s="60">
        <v>82.306780000000003</v>
      </c>
      <c r="D287" s="21">
        <f t="shared" si="26"/>
        <v>116.82723598188377</v>
      </c>
      <c r="E287" s="16">
        <v>1011</v>
      </c>
      <c r="F287" s="16">
        <v>85.344999999999999</v>
      </c>
      <c r="G287" s="16">
        <v>313.5</v>
      </c>
      <c r="H287" s="16">
        <v>87.83</v>
      </c>
      <c r="I287" s="16">
        <f t="shared" si="22"/>
        <v>17.871742677483002</v>
      </c>
      <c r="J287" s="8">
        <v>1050.6999999999998</v>
      </c>
      <c r="K287" s="8">
        <f>F287*(K$289/F$289)</f>
        <v>77.708668528144585</v>
      </c>
      <c r="L287" s="44">
        <v>373.00540540540538</v>
      </c>
      <c r="M287" s="8">
        <f t="shared" si="24"/>
        <v>85.734008823053586</v>
      </c>
      <c r="Q287" s="60"/>
      <c r="R287" s="121"/>
      <c r="S287" s="6"/>
      <c r="T287" s="60"/>
      <c r="W287" s="120">
        <f t="shared" si="25"/>
        <v>0</v>
      </c>
    </row>
    <row r="288" spans="1:23">
      <c r="A288" s="19">
        <v>36099</v>
      </c>
      <c r="B288" s="14">
        <f t="shared" si="21"/>
        <v>59.60849011923456</v>
      </c>
      <c r="C288" s="60">
        <v>81.358649999999997</v>
      </c>
      <c r="D288" s="21">
        <f t="shared" si="26"/>
        <v>116.33155354297735</v>
      </c>
      <c r="E288" s="16">
        <v>1007.3</v>
      </c>
      <c r="F288" s="16">
        <v>85.344999999999999</v>
      </c>
      <c r="G288" s="16">
        <v>326.7</v>
      </c>
      <c r="H288" s="16">
        <v>87.83</v>
      </c>
      <c r="I288" s="16">
        <f t="shared" si="22"/>
        <v>17.795915248001947</v>
      </c>
      <c r="J288" s="8">
        <v>1048.3999999999999</v>
      </c>
      <c r="K288" s="8">
        <f>F288*(K$289/F$289)</f>
        <v>77.708668528144585</v>
      </c>
      <c r="L288" s="44">
        <v>369.04194773285678</v>
      </c>
      <c r="M288" s="8">
        <f>H288*(M$289/H$289)</f>
        <v>85.734008823053586</v>
      </c>
      <c r="Q288" s="60"/>
      <c r="R288" s="121"/>
      <c r="S288" s="6"/>
      <c r="T288" s="60"/>
      <c r="W288" s="120">
        <f t="shared" si="25"/>
        <v>0</v>
      </c>
    </row>
    <row r="289" spans="1:23">
      <c r="A289" s="19">
        <v>36129</v>
      </c>
      <c r="B289" s="14">
        <f t="shared" si="21"/>
        <v>58.309369126954415</v>
      </c>
      <c r="C289" s="60">
        <v>78.9315</v>
      </c>
      <c r="D289" s="21">
        <f t="shared" si="26"/>
        <v>113.79619720414138</v>
      </c>
      <c r="E289" s="16">
        <v>1038</v>
      </c>
      <c r="F289" s="16">
        <v>85.344999999999999</v>
      </c>
      <c r="G289" s="16">
        <v>298.39999999999998</v>
      </c>
      <c r="H289" s="16">
        <v>87.83</v>
      </c>
      <c r="I289" s="16">
        <f t="shared" si="22"/>
        <v>17.408067023205906</v>
      </c>
      <c r="J289" s="8">
        <v>1047.2</v>
      </c>
      <c r="K289" s="92">
        <f>QUARTERLY!B100</f>
        <v>77.708668528144585</v>
      </c>
      <c r="L289" s="44">
        <v>337.11409425954878</v>
      </c>
      <c r="M289" s="92">
        <f>QUARTERLY!C100</f>
        <v>85.734008823053586</v>
      </c>
      <c r="Q289" s="60"/>
      <c r="R289" s="121"/>
      <c r="S289" s="6"/>
      <c r="T289" s="60"/>
      <c r="W289" s="120">
        <f t="shared" si="25"/>
        <v>0</v>
      </c>
    </row>
    <row r="290" spans="1:23">
      <c r="A290" s="19">
        <v>36160</v>
      </c>
      <c r="B290" s="14">
        <f t="shared" si="21"/>
        <v>58.581131022714331</v>
      </c>
      <c r="C290" s="60">
        <v>79.349999999999994</v>
      </c>
      <c r="D290" s="23">
        <f t="shared" si="26"/>
        <v>114.32656600671122</v>
      </c>
      <c r="E290" s="22">
        <v>1056.8</v>
      </c>
      <c r="F290" s="22"/>
      <c r="G290" s="22">
        <v>316.2</v>
      </c>
      <c r="H290" s="22"/>
      <c r="I290" s="22">
        <f t="shared" si="22"/>
        <v>17.489200627746229</v>
      </c>
      <c r="J290" s="8">
        <v>1035.7</v>
      </c>
      <c r="K290" s="8">
        <f>K289*(K292/K289)^(1/3)</f>
        <v>76.738977295726642</v>
      </c>
      <c r="L290" s="44">
        <v>339.42611123520214</v>
      </c>
      <c r="M290" s="8">
        <f>M289*(M292/M289)^(1/3)</f>
        <v>85.0095501650285</v>
      </c>
      <c r="Q290" s="60"/>
      <c r="R290" s="121"/>
      <c r="S290" s="6"/>
      <c r="T290" s="60"/>
      <c r="W290" s="120">
        <f t="shared" si="25"/>
        <v>0</v>
      </c>
    </row>
    <row r="291" spans="1:23">
      <c r="A291" s="19">
        <v>36191</v>
      </c>
      <c r="B291" s="14">
        <f t="shared" si="21"/>
        <v>59.087968716703898</v>
      </c>
      <c r="C291" s="60">
        <v>81.507419999999996</v>
      </c>
      <c r="D291" s="23">
        <f t="shared" si="26"/>
        <v>115.31570725518115</v>
      </c>
      <c r="E291" s="22">
        <v>1018.8</v>
      </c>
      <c r="F291" s="22"/>
      <c r="G291" s="22">
        <v>283.7</v>
      </c>
      <c r="H291" s="22"/>
      <c r="I291" s="22">
        <f t="shared" si="22"/>
        <v>17.640515325177571</v>
      </c>
      <c r="J291" s="8">
        <v>1037.9000000000001</v>
      </c>
      <c r="K291" s="8">
        <f>K290*(K292/K289)^(1/3)</f>
        <v>75.781386400427294</v>
      </c>
      <c r="L291" s="44">
        <v>332.49006030824211</v>
      </c>
      <c r="M291" s="8">
        <f>M290*(M292/M289)^(1/3)</f>
        <v>84.291213235759514</v>
      </c>
      <c r="Q291" s="60"/>
      <c r="R291" s="121"/>
      <c r="S291" s="6"/>
      <c r="T291" s="60"/>
      <c r="W291" s="120">
        <f t="shared" si="25"/>
        <v>0</v>
      </c>
    </row>
    <row r="292" spans="1:23">
      <c r="A292" s="19">
        <v>36219</v>
      </c>
      <c r="B292" s="14">
        <f t="shared" si="21"/>
        <v>63.985741164986187</v>
      </c>
      <c r="C292" s="60">
        <v>87.418289999999999</v>
      </c>
      <c r="D292" s="23">
        <f t="shared" si="26"/>
        <v>124.87416908954354</v>
      </c>
      <c r="E292" s="22">
        <v>1047.8</v>
      </c>
      <c r="F292" s="22"/>
      <c r="G292" s="22">
        <v>354</v>
      </c>
      <c r="H292" s="22"/>
      <c r="I292" s="22">
        <f t="shared" si="22"/>
        <v>19.102728899439967</v>
      </c>
      <c r="J292" s="8">
        <v>1073.5</v>
      </c>
      <c r="K292" s="92">
        <f>QUARTERLY!B101</f>
        <v>74.835744847627353</v>
      </c>
      <c r="L292" s="44">
        <v>397.66691981237432</v>
      </c>
      <c r="M292" s="92">
        <f>QUARTERLY!C101</f>
        <v>83.578946306189948</v>
      </c>
      <c r="Q292" s="60"/>
      <c r="R292" s="121"/>
      <c r="S292" s="6"/>
      <c r="T292" s="60"/>
      <c r="W292" s="120">
        <f t="shared" si="25"/>
        <v>0</v>
      </c>
    </row>
    <row r="293" spans="1:23">
      <c r="A293" s="19">
        <v>36250</v>
      </c>
      <c r="B293" s="14">
        <f t="shared" si="21"/>
        <v>61.288862303954019</v>
      </c>
      <c r="C293" s="60">
        <v>83.014089999999996</v>
      </c>
      <c r="D293" s="23">
        <f t="shared" si="26"/>
        <v>119.61095730555888</v>
      </c>
      <c r="E293" s="22">
        <v>1029</v>
      </c>
      <c r="F293" s="22"/>
      <c r="G293" s="22">
        <v>358.4</v>
      </c>
      <c r="H293" s="22"/>
      <c r="I293" s="22">
        <f t="shared" si="22"/>
        <v>18.297584740461009</v>
      </c>
      <c r="J293" s="8">
        <v>1032.5999999999999</v>
      </c>
      <c r="K293" s="8">
        <f>K292*(K295/K292)^(1/3)</f>
        <v>74.20456995413889</v>
      </c>
      <c r="L293" s="44">
        <v>363.20685727049363</v>
      </c>
      <c r="M293" s="8">
        <f>M292*(M295/M292)^(1/3)</f>
        <v>82.886097245305535</v>
      </c>
      <c r="Q293" s="60"/>
      <c r="R293" s="121"/>
      <c r="S293" s="6"/>
      <c r="T293" s="60"/>
      <c r="W293" s="120">
        <f t="shared" si="25"/>
        <v>0</v>
      </c>
    </row>
    <row r="294" spans="1:23">
      <c r="A294" s="19">
        <v>36280</v>
      </c>
      <c r="B294" s="14">
        <f t="shared" si="21"/>
        <v>65.096665192727016</v>
      </c>
      <c r="C294" s="60">
        <v>89.616810000000001</v>
      </c>
      <c r="D294" s="23">
        <f t="shared" si="26"/>
        <v>127.04224141878395</v>
      </c>
      <c r="E294" s="22">
        <v>1089.5</v>
      </c>
      <c r="F294" s="22"/>
      <c r="G294" s="22">
        <v>314.5</v>
      </c>
      <c r="H294" s="22"/>
      <c r="I294" s="22">
        <f t="shared" si="22"/>
        <v>19.434391550265364</v>
      </c>
      <c r="J294" s="8">
        <v>1100.8000000000002</v>
      </c>
      <c r="K294" s="8">
        <f>K293*(K295/K292)^(1/3)</f>
        <v>73.57871847591116</v>
      </c>
      <c r="L294" s="44">
        <v>367.72079517534064</v>
      </c>
      <c r="M294" s="8">
        <f>M293*(M295/M292)^(1/3)</f>
        <v>82.198991733991718</v>
      </c>
      <c r="Q294" s="60"/>
      <c r="R294" s="121"/>
      <c r="S294" s="6"/>
      <c r="T294" s="60"/>
      <c r="W294" s="120">
        <f t="shared" si="25"/>
        <v>0</v>
      </c>
    </row>
    <row r="295" spans="1:23">
      <c r="A295" s="19">
        <v>36311</v>
      </c>
      <c r="B295" s="14">
        <f t="shared" si="21"/>
        <v>60.793848141103503</v>
      </c>
      <c r="C295" s="60">
        <v>82.802589999999995</v>
      </c>
      <c r="D295" s="23">
        <f t="shared" si="26"/>
        <v>118.64489078592403</v>
      </c>
      <c r="E295" s="22">
        <v>1058.7</v>
      </c>
      <c r="F295" s="22"/>
      <c r="G295" s="22">
        <v>302.89999999999998</v>
      </c>
      <c r="H295" s="22"/>
      <c r="I295" s="22">
        <f t="shared" si="22"/>
        <v>18.149799918684323</v>
      </c>
      <c r="J295" s="8">
        <v>1019.7</v>
      </c>
      <c r="K295" s="92">
        <f>QUARTERLY!B102</f>
        <v>72.958145514532745</v>
      </c>
      <c r="L295" s="44">
        <v>340.19678356041993</v>
      </c>
      <c r="M295" s="92">
        <f>QUARTERLY!C102</f>
        <v>81.517582159624737</v>
      </c>
      <c r="Q295" s="60"/>
      <c r="R295" s="121"/>
      <c r="S295" s="6"/>
      <c r="T295" s="60"/>
      <c r="W295" s="120">
        <f t="shared" si="25"/>
        <v>0</v>
      </c>
    </row>
    <row r="296" spans="1:23">
      <c r="A296" s="19">
        <v>36341</v>
      </c>
      <c r="B296" s="14">
        <f t="shared" si="21"/>
        <v>66.167619289312157</v>
      </c>
      <c r="C296" s="60">
        <v>90.540509999999998</v>
      </c>
      <c r="D296" s="23">
        <f t="shared" si="26"/>
        <v>129.13230868235254</v>
      </c>
      <c r="E296" s="22">
        <v>1096</v>
      </c>
      <c r="F296" s="22"/>
      <c r="G296" s="22">
        <v>322.3</v>
      </c>
      <c r="H296" s="22"/>
      <c r="I296" s="22">
        <f t="shared" si="22"/>
        <v>19.75412131190178</v>
      </c>
      <c r="J296" s="8">
        <v>1105.3</v>
      </c>
      <c r="K296" s="8">
        <f>K295*(K298/K295)^(1/3)</f>
        <v>73.166173939272994</v>
      </c>
      <c r="L296" s="44">
        <v>379.28088005360729</v>
      </c>
      <c r="M296" s="8">
        <f>M295*(M298/M295)^(1/3)</f>
        <v>81.611173036494293</v>
      </c>
      <c r="Q296" s="60"/>
      <c r="R296" s="121"/>
      <c r="S296" s="6"/>
      <c r="T296" s="60"/>
      <c r="W296" s="120">
        <f t="shared" si="25"/>
        <v>0</v>
      </c>
    </row>
    <row r="297" spans="1:23">
      <c r="A297" s="19">
        <v>36372</v>
      </c>
      <c r="B297" s="14">
        <f t="shared" si="21"/>
        <v>66.850165148415982</v>
      </c>
      <c r="C297" s="60">
        <v>90.950280000000006</v>
      </c>
      <c r="D297" s="23">
        <f t="shared" si="26"/>
        <v>130.46436087818986</v>
      </c>
      <c r="E297" s="22">
        <v>1064.0999999999999</v>
      </c>
      <c r="F297" s="22"/>
      <c r="G297" s="22">
        <v>322.3</v>
      </c>
      <c r="H297" s="22"/>
      <c r="I297" s="22">
        <f t="shared" si="22"/>
        <v>19.957893094028616</v>
      </c>
      <c r="J297" s="8">
        <v>1123.3</v>
      </c>
      <c r="K297" s="8">
        <f>K296*(K298/K295)^(1/3)</f>
        <v>73.37479552362818</v>
      </c>
      <c r="L297" s="44">
        <v>379.83136028590576</v>
      </c>
      <c r="M297" s="8">
        <f>M296*(M298/M295)^(1/3)</f>
        <v>81.704871365670471</v>
      </c>
      <c r="Q297" s="60"/>
      <c r="R297" s="121"/>
      <c r="S297" s="6"/>
      <c r="T297" s="60"/>
      <c r="W297" s="120">
        <f t="shared" si="25"/>
        <v>0</v>
      </c>
    </row>
    <row r="298" spans="1:23">
      <c r="A298" s="19">
        <v>36403</v>
      </c>
      <c r="B298" s="14">
        <f t="shared" si="21"/>
        <v>66.238139333000504</v>
      </c>
      <c r="C298" s="60">
        <v>90.238</v>
      </c>
      <c r="D298" s="23">
        <f t="shared" si="26"/>
        <v>129.26993515505421</v>
      </c>
      <c r="E298" s="22">
        <v>1109.8</v>
      </c>
      <c r="F298" s="22"/>
      <c r="G298" s="22">
        <v>381.3</v>
      </c>
      <c r="H298" s="22"/>
      <c r="I298" s="22">
        <f t="shared" si="22"/>
        <v>19.775174834952821</v>
      </c>
      <c r="J298" s="8">
        <v>1108.3</v>
      </c>
      <c r="K298" s="92">
        <f>QUARTERLY!B103</f>
        <v>73.584011958897605</v>
      </c>
      <c r="L298" s="44">
        <v>385.55635470180925</v>
      </c>
      <c r="M298" s="92">
        <f>QUARTERLY!C103</f>
        <v>81.798677270519988</v>
      </c>
      <c r="Q298" s="60"/>
      <c r="R298" s="121"/>
      <c r="S298" s="6"/>
      <c r="T298" s="60"/>
      <c r="W298" s="120">
        <f t="shared" si="25"/>
        <v>0</v>
      </c>
    </row>
    <row r="299" spans="1:23">
      <c r="A299" s="19">
        <v>36433</v>
      </c>
      <c r="B299" s="14">
        <f t="shared" si="21"/>
        <v>65.03532761602591</v>
      </c>
      <c r="C299" s="60">
        <v>88.862679999999997</v>
      </c>
      <c r="D299" s="23">
        <f t="shared" si="26"/>
        <v>126.92253539076796</v>
      </c>
      <c r="E299" s="22">
        <v>1077.7</v>
      </c>
      <c r="F299" s="22"/>
      <c r="G299" s="22">
        <v>315.5</v>
      </c>
      <c r="H299" s="22"/>
      <c r="I299" s="22">
        <f t="shared" si="22"/>
        <v>19.41607942200465</v>
      </c>
      <c r="J299" s="8">
        <v>1107.9000000000001</v>
      </c>
      <c r="K299" s="8">
        <f>K298*(K301/K298)^(1/3)</f>
        <v>73.821668875639261</v>
      </c>
      <c r="L299" s="44">
        <v>361.00493634129992</v>
      </c>
      <c r="M299" s="8">
        <f>M298*(M301/M298)^(1/3)</f>
        <v>81.89226851607944</v>
      </c>
      <c r="Q299" s="60"/>
      <c r="R299" s="121"/>
      <c r="S299" s="6"/>
      <c r="T299" s="60"/>
      <c r="W299" s="120">
        <f t="shared" si="25"/>
        <v>0</v>
      </c>
    </row>
    <row r="300" spans="1:23">
      <c r="A300" s="19">
        <v>36464</v>
      </c>
      <c r="B300" s="14">
        <f t="shared" si="21"/>
        <v>62.931778703695095</v>
      </c>
      <c r="C300" s="60">
        <v>85.390020000000007</v>
      </c>
      <c r="D300" s="23">
        <f t="shared" si="26"/>
        <v>122.81726259429898</v>
      </c>
      <c r="E300" s="22">
        <v>998.1</v>
      </c>
      <c r="F300" s="22"/>
      <c r="G300" s="22">
        <v>288.39999999999998</v>
      </c>
      <c r="H300" s="22"/>
      <c r="I300" s="22">
        <f t="shared" si="22"/>
        <v>18.788071933658852</v>
      </c>
      <c r="J300" s="8">
        <v>1072.8</v>
      </c>
      <c r="K300" s="8">
        <f>K299*(K301/K298)^(1/3)</f>
        <v>74.06009336142985</v>
      </c>
      <c r="L300" s="44">
        <v>352.74773285682375</v>
      </c>
      <c r="M300" s="8">
        <f>M299*(M301/M298)^(1/3)</f>
        <v>81.985966845537277</v>
      </c>
      <c r="Q300" s="60"/>
      <c r="R300" s="121"/>
      <c r="S300" s="6"/>
      <c r="T300" s="60"/>
      <c r="W300" s="120">
        <f t="shared" si="25"/>
        <v>0</v>
      </c>
    </row>
    <row r="301" spans="1:23">
      <c r="A301" s="19">
        <v>36494</v>
      </c>
      <c r="B301" s="14">
        <f t="shared" si="21"/>
        <v>70.875995977535069</v>
      </c>
      <c r="C301" s="60">
        <v>96.595160000000007</v>
      </c>
      <c r="D301" s="23">
        <f t="shared" si="26"/>
        <v>138.32114694533959</v>
      </c>
      <c r="E301" s="22">
        <v>1183.2</v>
      </c>
      <c r="F301" s="22"/>
      <c r="G301" s="22">
        <v>355.9</v>
      </c>
      <c r="H301" s="22"/>
      <c r="I301" s="22">
        <f t="shared" si="22"/>
        <v>21.159791415802726</v>
      </c>
      <c r="J301" s="8">
        <v>1208.0999999999999</v>
      </c>
      <c r="K301" s="92">
        <f>QUARTERLY!B104</f>
        <v>74.299287895314592</v>
      </c>
      <c r="L301" s="44">
        <v>402.18085771722133</v>
      </c>
      <c r="M301" s="92">
        <f>QUARTERLY!C104</f>
        <v>82.079772381415253</v>
      </c>
      <c r="Q301" s="60"/>
      <c r="R301" s="121"/>
      <c r="S301" s="6"/>
      <c r="T301" s="60"/>
      <c r="W301" s="120">
        <f t="shared" si="25"/>
        <v>0</v>
      </c>
    </row>
    <row r="302" spans="1:23">
      <c r="A302" s="19">
        <v>36525</v>
      </c>
      <c r="B302" s="14">
        <f t="shared" si="21"/>
        <v>68.728117785571044</v>
      </c>
      <c r="C302" s="60">
        <v>93.604230000000001</v>
      </c>
      <c r="D302" s="23">
        <f t="shared" si="26"/>
        <v>134.12936140619155</v>
      </c>
      <c r="E302" s="22">
        <v>1152.5</v>
      </c>
      <c r="F302" s="22"/>
      <c r="G302" s="22">
        <v>343.3</v>
      </c>
      <c r="H302" s="22"/>
      <c r="I302" s="22">
        <f t="shared" si="22"/>
        <v>20.518549569368346</v>
      </c>
      <c r="J302" s="8">
        <v>1177.3</v>
      </c>
      <c r="K302" s="8">
        <f>K301*(K304/K301)^(1/3)</f>
        <v>74.507326987257244</v>
      </c>
      <c r="L302" s="44">
        <v>384.23520214429305</v>
      </c>
      <c r="M302" s="8">
        <f>M301*(M304/M301)^(1/3)</f>
        <v>81.450301499253129</v>
      </c>
      <c r="Q302" s="60"/>
      <c r="R302" s="121"/>
      <c r="S302" s="6"/>
      <c r="T302" s="60"/>
      <c r="W302" s="120">
        <f t="shared" si="25"/>
        <v>0</v>
      </c>
    </row>
    <row r="303" spans="1:23">
      <c r="A303" s="19">
        <v>36556</v>
      </c>
      <c r="B303" s="14">
        <f t="shared" si="21"/>
        <v>61.85023147542438</v>
      </c>
      <c r="C303" s="60">
        <v>84.496210000000005</v>
      </c>
      <c r="D303" s="23">
        <f t="shared" si="26"/>
        <v>120.70652184171223</v>
      </c>
      <c r="E303" s="22">
        <v>1055.3</v>
      </c>
      <c r="F303" s="22"/>
      <c r="G303" s="22">
        <v>324.60000000000002</v>
      </c>
      <c r="H303" s="22"/>
      <c r="I303" s="22">
        <f t="shared" si="22"/>
        <v>18.465179628007139</v>
      </c>
      <c r="J303" s="8">
        <v>1050.0999999999999</v>
      </c>
      <c r="K303" s="8">
        <f>K302*(K304/K301)^(1/3)</f>
        <v>74.715948591697696</v>
      </c>
      <c r="L303" s="44">
        <v>356.49099843645297</v>
      </c>
      <c r="M303" s="8">
        <f>M302*(M304/M301)^(1/3)</f>
        <v>80.825658037781807</v>
      </c>
      <c r="Q303" s="60"/>
      <c r="R303" s="121"/>
      <c r="S303" s="6"/>
      <c r="T303" s="60"/>
      <c r="W303" s="120">
        <f t="shared" si="25"/>
        <v>0</v>
      </c>
    </row>
    <row r="304" spans="1:23">
      <c r="A304" s="19">
        <v>36585</v>
      </c>
      <c r="B304" s="14">
        <f t="shared" si="21"/>
        <v>67.022897307043394</v>
      </c>
      <c r="C304" s="60">
        <v>91.427269999999993</v>
      </c>
      <c r="D304" s="23">
        <f t="shared" si="26"/>
        <v>130.8014638700584</v>
      </c>
      <c r="E304" s="22">
        <v>1155.8</v>
      </c>
      <c r="F304" s="22"/>
      <c r="G304" s="22">
        <v>365.7</v>
      </c>
      <c r="H304" s="22"/>
      <c r="I304" s="22">
        <f t="shared" si="22"/>
        <v>20.009461701946535</v>
      </c>
      <c r="J304" s="8">
        <v>1141.2</v>
      </c>
      <c r="K304" s="92">
        <f>QUARTERLY!B105</f>
        <v>74.925154339679452</v>
      </c>
      <c r="L304" s="44">
        <v>383.24433772615589</v>
      </c>
      <c r="M304" s="92">
        <f>QUARTERLY!C105</f>
        <v>80.205804975446839</v>
      </c>
      <c r="Q304" s="60"/>
      <c r="R304" s="121"/>
      <c r="S304" s="6"/>
      <c r="T304" s="60"/>
      <c r="W304" s="120">
        <f t="shared" si="25"/>
        <v>0</v>
      </c>
    </row>
    <row r="305" spans="1:23">
      <c r="A305" s="19">
        <v>36616</v>
      </c>
      <c r="B305" s="14">
        <f t="shared" si="21"/>
        <v>70.952973403502853</v>
      </c>
      <c r="C305" s="60">
        <v>96.524720000000002</v>
      </c>
      <c r="D305" s="23">
        <f>D304*(I305/I304)</f>
        <v>138.47137560459032</v>
      </c>
      <c r="E305" s="22">
        <v>1205.5999999999999</v>
      </c>
      <c r="F305" s="22"/>
      <c r="G305" s="22">
        <v>404.3</v>
      </c>
      <c r="H305" s="22"/>
      <c r="I305" s="22">
        <f t="shared" si="22"/>
        <v>21.182772768723961</v>
      </c>
      <c r="J305" s="8">
        <v>1203.5999999999999</v>
      </c>
      <c r="K305" s="8">
        <f>K304*(K307/K304)^(1/3)</f>
        <v>74.925154339679452</v>
      </c>
      <c r="L305" s="44">
        <v>408.78662050480233</v>
      </c>
      <c r="M305" s="8">
        <f>M304*(M307/M304)^(1/3)</f>
        <v>79.860762048769189</v>
      </c>
      <c r="Q305" s="60"/>
      <c r="R305" s="121"/>
      <c r="S305" s="6"/>
      <c r="T305" s="60"/>
      <c r="W305" s="120">
        <f t="shared" si="25"/>
        <v>0</v>
      </c>
    </row>
    <row r="306" spans="1:23">
      <c r="A306" s="19">
        <v>36646</v>
      </c>
      <c r="B306" s="14">
        <f t="shared" si="21"/>
        <v>70.482815359558742</v>
      </c>
      <c r="C306" s="60">
        <v>96.147859999999994</v>
      </c>
      <c r="D306" s="23">
        <f>D305*(I306/I305)</f>
        <v>137.55381812991951</v>
      </c>
      <c r="E306" s="22">
        <v>1161.9000000000001</v>
      </c>
      <c r="F306" s="22"/>
      <c r="G306" s="22">
        <v>364.9</v>
      </c>
      <c r="H306" s="22"/>
      <c r="I306" s="22">
        <f t="shared" si="22"/>
        <v>21.042408658066915</v>
      </c>
      <c r="J306" s="8">
        <v>1190.7</v>
      </c>
      <c r="K306" s="8">
        <f>K305*(K307/K304)^(1/3)</f>
        <v>74.925154339679452</v>
      </c>
      <c r="L306" s="44">
        <v>409.55729283002006</v>
      </c>
      <c r="M306" s="8">
        <f>M305*(M307/M304)^(1/3)</f>
        <v>79.517203486238088</v>
      </c>
      <c r="Q306" s="60"/>
      <c r="R306" s="121"/>
      <c r="S306" s="6"/>
      <c r="T306" s="60"/>
      <c r="W306" s="120">
        <f t="shared" si="25"/>
        <v>0</v>
      </c>
    </row>
    <row r="307" spans="1:23" s="26" customFormat="1">
      <c r="A307" s="19">
        <v>36677</v>
      </c>
      <c r="B307" s="14">
        <f t="shared" si="21"/>
        <v>72.846313390797803</v>
      </c>
      <c r="C307" s="60">
        <v>99.446290000000005</v>
      </c>
      <c r="D307" s="24">
        <f t="shared" ref="D307:D357" si="27">D306*(I307/I306)</f>
        <v>142.16640598812273</v>
      </c>
      <c r="E307" s="25">
        <v>1278.5</v>
      </c>
      <c r="F307" s="25"/>
      <c r="G307" s="25">
        <v>379.5</v>
      </c>
      <c r="H307" s="25"/>
      <c r="I307" s="25">
        <f t="shared" si="22"/>
        <v>21.748023085954891</v>
      </c>
      <c r="J307" s="8">
        <v>1236.8999999999999</v>
      </c>
      <c r="K307" s="92">
        <f>QUARTERLY!B106</f>
        <v>74.925154339679452</v>
      </c>
      <c r="L307" s="44">
        <v>414.84190306008492</v>
      </c>
      <c r="M307" s="126">
        <f>QUARTERLY!C106</f>
        <v>79.175122902164247</v>
      </c>
      <c r="N307" s="80"/>
      <c r="P307"/>
      <c r="Q307" s="60"/>
      <c r="R307" s="121"/>
      <c r="S307" s="6"/>
      <c r="T307" s="60"/>
      <c r="W307" s="120">
        <f t="shared" si="25"/>
        <v>0</v>
      </c>
    </row>
    <row r="308" spans="1:23">
      <c r="A308" s="19">
        <v>36707</v>
      </c>
      <c r="B308" s="14">
        <f t="shared" si="21"/>
        <v>71.327100924129468</v>
      </c>
      <c r="C308" s="60">
        <v>97.344220000000007</v>
      </c>
      <c r="D308" s="23">
        <f t="shared" si="27"/>
        <v>139.20152051533404</v>
      </c>
      <c r="E308" s="22">
        <v>1172.8</v>
      </c>
      <c r="F308" s="22"/>
      <c r="G308" s="22">
        <v>340.3</v>
      </c>
      <c r="H308" s="22"/>
      <c r="I308" s="22">
        <f t="shared" si="22"/>
        <v>21.294467288006338</v>
      </c>
      <c r="J308" s="8">
        <v>1216.5999999999999</v>
      </c>
      <c r="K308" s="8">
        <f>K307*(K310/K307)^(1/3)</f>
        <v>74.865500529157416</v>
      </c>
      <c r="L308" s="44">
        <v>397.77701585883403</v>
      </c>
      <c r="M308" s="8">
        <f>M307*(M310/M307)^(1/3)</f>
        <v>78.861554773629209</v>
      </c>
      <c r="Q308" s="60"/>
      <c r="R308" s="121"/>
      <c r="S308" s="6"/>
      <c r="T308" s="60"/>
      <c r="W308" s="120">
        <f t="shared" si="25"/>
        <v>0</v>
      </c>
    </row>
    <row r="309" spans="1:23">
      <c r="A309" s="19">
        <v>36738</v>
      </c>
      <c r="B309" s="14">
        <f t="shared" si="21"/>
        <v>74.767980680801998</v>
      </c>
      <c r="C309" s="60">
        <v>102.3237</v>
      </c>
      <c r="D309" s="23">
        <f t="shared" si="27"/>
        <v>145.91671975704634</v>
      </c>
      <c r="E309" s="22">
        <v>1287.4000000000001</v>
      </c>
      <c r="F309" s="22"/>
      <c r="G309" s="22">
        <v>377.6</v>
      </c>
      <c r="H309" s="22"/>
      <c r="I309" s="22">
        <f t="shared" si="22"/>
        <v>22.321730424613637</v>
      </c>
      <c r="J309" s="8">
        <v>1285</v>
      </c>
      <c r="K309" s="8">
        <f>K308*(K310/K307)^(1/3)</f>
        <v>74.805894213727527</v>
      </c>
      <c r="L309" s="44">
        <v>404.05249050703594</v>
      </c>
      <c r="M309" s="8">
        <f>M308*(M310/M307)^(1/3)</f>
        <v>78.54922851208002</v>
      </c>
      <c r="Q309" s="60"/>
      <c r="R309" s="121"/>
      <c r="S309" s="6"/>
      <c r="T309" s="60"/>
      <c r="W309" s="120">
        <f t="shared" si="25"/>
        <v>0</v>
      </c>
    </row>
    <row r="310" spans="1:23">
      <c r="A310" s="19">
        <v>36769</v>
      </c>
      <c r="B310" s="14">
        <f t="shared" si="21"/>
        <v>73.659914455202255</v>
      </c>
      <c r="C310" s="60">
        <v>100.81829999999999</v>
      </c>
      <c r="D310" s="23">
        <f t="shared" si="27"/>
        <v>143.7542246964488</v>
      </c>
      <c r="E310" s="22">
        <v>1250.7</v>
      </c>
      <c r="F310" s="22"/>
      <c r="G310" s="22">
        <v>403.1</v>
      </c>
      <c r="H310" s="22"/>
      <c r="I310" s="22">
        <f t="shared" si="22"/>
        <v>21.990920961053959</v>
      </c>
      <c r="J310" s="8">
        <v>1251.2</v>
      </c>
      <c r="K310" s="92">
        <f>QUARTERLY!B107</f>
        <v>74.746335355575198</v>
      </c>
      <c r="L310" s="44">
        <v>410.87844538753632</v>
      </c>
      <c r="M310" s="92">
        <f>QUARTERLY!C107</f>
        <v>78.238139199180068</v>
      </c>
      <c r="Q310" s="60"/>
      <c r="R310" s="121"/>
      <c r="S310" s="6"/>
      <c r="T310" s="60"/>
      <c r="W310" s="120">
        <f t="shared" si="25"/>
        <v>0</v>
      </c>
    </row>
    <row r="311" spans="1:23">
      <c r="A311" s="19">
        <v>36799</v>
      </c>
      <c r="B311" s="14">
        <f t="shared" si="21"/>
        <v>74.05260120323301</v>
      </c>
      <c r="C311" s="60">
        <v>101.22790000000001</v>
      </c>
      <c r="D311" s="23">
        <f t="shared" si="27"/>
        <v>144.5205896783965</v>
      </c>
      <c r="E311" s="22">
        <v>1266.4000000000001</v>
      </c>
      <c r="F311" s="22"/>
      <c r="G311" s="22">
        <v>376.6</v>
      </c>
      <c r="H311" s="22"/>
      <c r="I311" s="22">
        <f t="shared" si="22"/>
        <v>22.108156275570234</v>
      </c>
      <c r="J311" s="8">
        <v>1259.9000000000001</v>
      </c>
      <c r="K311" s="8">
        <f>K310*(K313/K310)^(1/3)</f>
        <v>74.47713853856196</v>
      </c>
      <c r="L311" s="44">
        <v>404.71306678579407</v>
      </c>
      <c r="M311" s="8">
        <f>M310*(M313/M310)^(1/3)</f>
        <v>77.956028074489211</v>
      </c>
      <c r="Q311" s="60"/>
      <c r="R311" s="121"/>
      <c r="S311" s="6"/>
      <c r="T311" s="60"/>
      <c r="W311" s="120">
        <f t="shared" si="25"/>
        <v>0</v>
      </c>
    </row>
    <row r="312" spans="1:23">
      <c r="A312" s="19">
        <v>36830</v>
      </c>
      <c r="B312" s="14">
        <f t="shared" si="21"/>
        <v>79.16179990567926</v>
      </c>
      <c r="C312" s="60">
        <v>109.0936</v>
      </c>
      <c r="D312" s="23">
        <f t="shared" si="27"/>
        <v>154.49166965754776</v>
      </c>
      <c r="E312" s="22">
        <v>1329.2</v>
      </c>
      <c r="F312" s="22"/>
      <c r="G312" s="22">
        <v>396.1</v>
      </c>
      <c r="H312" s="22"/>
      <c r="I312" s="22">
        <f t="shared" si="22"/>
        <v>23.633490450484956</v>
      </c>
      <c r="J312" s="8">
        <v>1337.5</v>
      </c>
      <c r="K312" s="8">
        <f>K311*(K313/K310)^(1/3)</f>
        <v>74.208911226286915</v>
      </c>
      <c r="L312" s="44">
        <v>435.76015188742463</v>
      </c>
      <c r="M312" s="8">
        <f>M311*(M313/M310)^(1/3)</f>
        <v>77.674934186244528</v>
      </c>
      <c r="Q312" s="60"/>
      <c r="R312" s="121"/>
      <c r="S312" s="6"/>
      <c r="T312" s="60"/>
      <c r="W312" s="120">
        <f t="shared" si="25"/>
        <v>0</v>
      </c>
    </row>
    <row r="313" spans="1:23">
      <c r="A313" s="19">
        <v>36860</v>
      </c>
      <c r="B313" s="14">
        <f t="shared" si="21"/>
        <v>76.644954597983414</v>
      </c>
      <c r="C313" s="60">
        <v>105.00530000000001</v>
      </c>
      <c r="D313" s="23">
        <f t="shared" si="27"/>
        <v>149.57981022131733</v>
      </c>
      <c r="E313" s="22">
        <v>1283.3</v>
      </c>
      <c r="F313" s="22"/>
      <c r="G313" s="22">
        <v>392</v>
      </c>
      <c r="H313" s="22"/>
      <c r="I313" s="22">
        <f t="shared" si="22"/>
        <v>22.882094706380478</v>
      </c>
      <c r="J313" s="8">
        <v>1291.4000000000001</v>
      </c>
      <c r="K313" s="92">
        <f>QUARTERLY!B108</f>
        <v>73.941649927106113</v>
      </c>
      <c r="L313" s="44">
        <v>419.24574491847221</v>
      </c>
      <c r="M313" s="92">
        <f>QUARTERLY!C108</f>
        <v>77.394853866494287</v>
      </c>
      <c r="Q313" s="60"/>
      <c r="R313" s="121"/>
      <c r="S313" s="6"/>
      <c r="T313" s="60"/>
      <c r="W313" s="120">
        <f t="shared" si="25"/>
        <v>0</v>
      </c>
    </row>
    <row r="314" spans="1:23">
      <c r="A314" s="19">
        <v>36891</v>
      </c>
      <c r="B314" s="14">
        <f t="shared" si="21"/>
        <v>73.694370336076148</v>
      </c>
      <c r="C314" s="60">
        <v>101.42270000000001</v>
      </c>
      <c r="D314" s="23">
        <f t="shared" si="27"/>
        <v>143.82146857635138</v>
      </c>
      <c r="E314" s="22">
        <v>1199.5999999999999</v>
      </c>
      <c r="F314" s="22"/>
      <c r="G314" s="22">
        <v>380.1</v>
      </c>
      <c r="H314" s="22"/>
      <c r="I314" s="22">
        <f t="shared" si="22"/>
        <v>22.001207648983826</v>
      </c>
      <c r="J314" s="8">
        <v>1235.0999999999999</v>
      </c>
      <c r="K314" s="8">
        <f>K313*(K316/K313)^(1/3)</f>
        <v>74.415457968890706</v>
      </c>
      <c r="L314" s="44">
        <v>419.57603305785125</v>
      </c>
      <c r="M314" s="8">
        <f>M313*(M316/M313)^(1/3)</f>
        <v>77.643913841816897</v>
      </c>
      <c r="Q314" s="60"/>
      <c r="R314" s="121"/>
      <c r="S314" s="6"/>
      <c r="T314" s="60"/>
      <c r="W314" s="120">
        <f t="shared" si="25"/>
        <v>0</v>
      </c>
    </row>
    <row r="315" spans="1:23">
      <c r="A315" s="19">
        <v>36922</v>
      </c>
      <c r="B315" s="14">
        <f t="shared" si="21"/>
        <v>72.429531517589098</v>
      </c>
      <c r="C315" s="60">
        <v>98.563079999999999</v>
      </c>
      <c r="D315" s="23">
        <f t="shared" si="27"/>
        <v>141.35301711177414</v>
      </c>
      <c r="E315" s="22">
        <v>1223.4000000000001</v>
      </c>
      <c r="F315" s="22"/>
      <c r="G315" s="22">
        <v>415.5</v>
      </c>
      <c r="H315" s="22"/>
      <c r="I315" s="22">
        <f t="shared" si="22"/>
        <v>21.623594252449976</v>
      </c>
      <c r="J315" s="8">
        <v>1204.5999999999999</v>
      </c>
      <c r="K315" s="8">
        <f>K314*(K316/K313)^(1/3)</f>
        <v>74.892302108201946</v>
      </c>
      <c r="L315" s="44">
        <v>431.46640607549693</v>
      </c>
      <c r="M315" s="8">
        <f>M314*(M316/M313)^(1/3)</f>
        <v>77.893775302874147</v>
      </c>
      <c r="Q315" s="60"/>
      <c r="R315" s="121"/>
      <c r="S315" s="6"/>
      <c r="T315" s="60"/>
      <c r="W315" s="120">
        <f t="shared" si="25"/>
        <v>0</v>
      </c>
    </row>
    <row r="316" spans="1:23">
      <c r="A316" s="19">
        <v>36950</v>
      </c>
      <c r="B316" s="14">
        <f t="shared" si="21"/>
        <v>75.474193129203471</v>
      </c>
      <c r="C316" s="60">
        <v>103.10680000000001</v>
      </c>
      <c r="D316" s="23">
        <f t="shared" si="27"/>
        <v>147.29495951936204</v>
      </c>
      <c r="E316" s="22">
        <v>1201.5999999999999</v>
      </c>
      <c r="F316" s="22"/>
      <c r="G316" s="22">
        <v>421.6</v>
      </c>
      <c r="H316" s="22"/>
      <c r="I316" s="22">
        <f t="shared" si="22"/>
        <v>22.532567787776124</v>
      </c>
      <c r="J316" s="8">
        <v>1250.0999999999999</v>
      </c>
      <c r="K316" s="92">
        <f>QUARTERLY!B109</f>
        <v>75.372201799940072</v>
      </c>
      <c r="L316" s="44">
        <v>464.7154121063212</v>
      </c>
      <c r="M316" s="92">
        <f>QUARTERLY!C109</f>
        <v>78.144440828881628</v>
      </c>
      <c r="Q316" s="60"/>
      <c r="R316" s="121"/>
      <c r="S316" s="6"/>
      <c r="T316" s="60"/>
      <c r="W316" s="120">
        <f t="shared" si="25"/>
        <v>0</v>
      </c>
    </row>
    <row r="317" spans="1:23" ht="13.8" thickBot="1">
      <c r="A317" s="19">
        <v>36981</v>
      </c>
      <c r="B317" s="14">
        <f t="shared" si="21"/>
        <v>72.594715325820019</v>
      </c>
      <c r="C317" s="60">
        <v>98.761480000000006</v>
      </c>
      <c r="D317" s="23">
        <f t="shared" si="27"/>
        <v>141.6753887905939</v>
      </c>
      <c r="E317" s="27">
        <v>1143.0999999999999</v>
      </c>
      <c r="F317" s="27"/>
      <c r="G317" s="27">
        <v>426.4</v>
      </c>
      <c r="H317" s="22"/>
      <c r="I317" s="22">
        <f t="shared" si="22"/>
        <v>21.672909325617233</v>
      </c>
      <c r="J317" s="8">
        <v>1198</v>
      </c>
      <c r="K317" s="8">
        <f>K316*($K$319/$K$316)^(1/3)</f>
        <v>75.012853305575774</v>
      </c>
      <c r="L317" s="44">
        <v>442.91639490730398</v>
      </c>
      <c r="M317" s="8">
        <f>M316*(M319/M316)^(1/3)</f>
        <v>77.673111867646909</v>
      </c>
      <c r="Q317" s="60"/>
      <c r="R317" s="121"/>
      <c r="S317" s="6"/>
      <c r="T317" s="60"/>
      <c r="W317" s="120">
        <f t="shared" si="25"/>
        <v>0</v>
      </c>
    </row>
    <row r="318" spans="1:23">
      <c r="A318" s="19">
        <v>37011</v>
      </c>
      <c r="B318" s="14">
        <f t="shared" si="21"/>
        <v>71.97190655773494</v>
      </c>
      <c r="C318" s="60">
        <v>98.616050000000001</v>
      </c>
      <c r="D318" s="23">
        <f t="shared" si="27"/>
        <v>140.45991912500429</v>
      </c>
      <c r="E318" s="22"/>
      <c r="F318" s="22"/>
      <c r="G318" s="22"/>
      <c r="H318" s="22"/>
      <c r="I318" s="22">
        <f t="shared" si="22"/>
        <v>21.486971852106585</v>
      </c>
      <c r="J318" s="8">
        <v>1198.5</v>
      </c>
      <c r="K318" s="8">
        <f>K317*($K$319/$K$316)^(1/3)</f>
        <v>74.655218060092594</v>
      </c>
      <c r="L318" s="44">
        <v>419.46593701139153</v>
      </c>
      <c r="M318" s="8">
        <f>M317*(M319/M316)^(1/3)</f>
        <v>77.204625731664279</v>
      </c>
      <c r="Q318" s="60"/>
      <c r="R318" s="121"/>
      <c r="S318" s="6"/>
      <c r="T318" s="60"/>
      <c r="W318" s="120">
        <f t="shared" si="25"/>
        <v>0</v>
      </c>
    </row>
    <row r="319" spans="1:23" s="26" customFormat="1">
      <c r="A319" s="19">
        <v>37042</v>
      </c>
      <c r="B319" s="14">
        <f t="shared" si="21"/>
        <v>71.671258440438166</v>
      </c>
      <c r="C319" s="60">
        <v>98.133579999999995</v>
      </c>
      <c r="D319" s="24">
        <f t="shared" si="27"/>
        <v>139.87317615458275</v>
      </c>
      <c r="E319" s="25"/>
      <c r="F319" s="25"/>
      <c r="G319" s="25"/>
      <c r="H319" s="25"/>
      <c r="I319" s="25">
        <f t="shared" si="22"/>
        <v>21.397214362792859</v>
      </c>
      <c r="J319" s="8">
        <v>1164.8</v>
      </c>
      <c r="K319" s="92">
        <f>QUARTERLY!B110</f>
        <v>74.299287895314592</v>
      </c>
      <c r="L319" s="44">
        <v>438.95293723475538</v>
      </c>
      <c r="M319" s="92">
        <f>QUARTERLY!C110</f>
        <v>76.738965274405359</v>
      </c>
      <c r="N319" s="12"/>
      <c r="P319"/>
      <c r="Q319" s="60"/>
      <c r="R319" s="121"/>
      <c r="S319" s="6"/>
      <c r="T319" s="60"/>
      <c r="W319" s="120">
        <f t="shared" si="25"/>
        <v>0</v>
      </c>
    </row>
    <row r="320" spans="1:23">
      <c r="A320" s="19">
        <v>37072</v>
      </c>
      <c r="B320" s="14">
        <f t="shared" si="21"/>
        <v>63.100426837368609</v>
      </c>
      <c r="C320" s="60">
        <v>85.959440000000001</v>
      </c>
      <c r="D320" s="24">
        <f t="shared" si="27"/>
        <v>123.1463952288133</v>
      </c>
      <c r="E320" s="22"/>
      <c r="F320" s="22"/>
      <c r="G320" s="22"/>
      <c r="H320" s="22"/>
      <c r="I320" s="25">
        <f t="shared" si="22"/>
        <v>18.838421269593788</v>
      </c>
      <c r="J320" s="8">
        <v>1014.8</v>
      </c>
      <c r="K320" s="8">
        <f>K319*(K322/K319)^(1/3)</f>
        <v>74.269472768559723</v>
      </c>
      <c r="L320" s="44">
        <v>398.54768818405182</v>
      </c>
      <c r="M320" s="8">
        <f>M319*(M322/M319)^(1/3)</f>
        <v>77.019036973230499</v>
      </c>
      <c r="Q320" s="60"/>
      <c r="R320" s="121"/>
      <c r="S320" s="6"/>
      <c r="T320" s="60"/>
      <c r="W320" s="120">
        <f t="shared" si="25"/>
        <v>0</v>
      </c>
    </row>
    <row r="321" spans="1:23">
      <c r="A321" s="19">
        <v>37103</v>
      </c>
      <c r="B321" s="14">
        <f t="shared" si="21"/>
        <v>65.694514117753215</v>
      </c>
      <c r="C321" s="60">
        <v>89.670159999999996</v>
      </c>
      <c r="D321" s="24">
        <f t="shared" si="27"/>
        <v>128.20899961200737</v>
      </c>
      <c r="E321" s="22"/>
      <c r="F321" s="22"/>
      <c r="G321" s="22"/>
      <c r="H321" s="22"/>
      <c r="I321" s="25">
        <f t="shared" si="22"/>
        <v>19.612877346157752</v>
      </c>
      <c r="J321" s="8">
        <v>1049.5999999999999</v>
      </c>
      <c r="K321" s="8">
        <f>K320*(K322/K319)^(1/3)</f>
        <v>74.239669606142712</v>
      </c>
      <c r="L321" s="44">
        <v>423.20920259102076</v>
      </c>
      <c r="M321" s="8">
        <f>M320*(M322/M319)^(1/3)</f>
        <v>77.300130840600687</v>
      </c>
      <c r="Q321" s="60"/>
      <c r="R321" s="121"/>
      <c r="S321" s="6"/>
      <c r="T321" s="60"/>
      <c r="W321" s="120">
        <f t="shared" si="25"/>
        <v>0</v>
      </c>
    </row>
    <row r="322" spans="1:23">
      <c r="A322" s="19">
        <v>37134</v>
      </c>
      <c r="B322" s="14">
        <f t="shared" si="21"/>
        <v>67.391217499597431</v>
      </c>
      <c r="C322" s="60">
        <v>92.787880000000001</v>
      </c>
      <c r="D322" s="24">
        <f t="shared" si="27"/>
        <v>131.52027523594523</v>
      </c>
      <c r="E322" s="22"/>
      <c r="F322" s="22"/>
      <c r="G322" s="22"/>
      <c r="H322" s="22"/>
      <c r="I322" s="25">
        <f t="shared" si="22"/>
        <v>20.119422462866805</v>
      </c>
      <c r="J322" s="8">
        <v>1089.3</v>
      </c>
      <c r="K322" s="92">
        <f>QUARTERLY!B111</f>
        <v>74.209878403262479</v>
      </c>
      <c r="L322" s="44">
        <v>422.10824212642393</v>
      </c>
      <c r="M322" s="92">
        <f>QUARTERLY!C111</f>
        <v>77.582250607091126</v>
      </c>
      <c r="Q322" s="60"/>
      <c r="R322" s="121"/>
      <c r="S322" s="6"/>
      <c r="T322" s="60"/>
      <c r="W322" s="120">
        <f t="shared" si="25"/>
        <v>0</v>
      </c>
    </row>
    <row r="323" spans="1:23">
      <c r="A323" s="19">
        <v>37164</v>
      </c>
      <c r="B323" s="14">
        <f t="shared" ref="B323:B386" si="28">(I323/(SUM($I$435:$I$446)/12))*100</f>
        <v>66.73450919827863</v>
      </c>
      <c r="C323" s="60">
        <v>90.870289999999997</v>
      </c>
      <c r="D323" s="24">
        <f t="shared" si="27"/>
        <v>130.2386474550004</v>
      </c>
      <c r="E323" s="22"/>
      <c r="F323" s="22"/>
      <c r="G323" s="22"/>
      <c r="H323" s="22"/>
      <c r="I323" s="25">
        <f t="shared" ref="I323:I374" si="29">+(J323/K323+L323/M323)</f>
        <v>19.923364397152476</v>
      </c>
      <c r="J323" s="8">
        <v>1062.5999999999999</v>
      </c>
      <c r="K323" s="8">
        <f>K322*(K325/K322)^(1/3)</f>
        <v>73.729930435818673</v>
      </c>
      <c r="L323" s="44">
        <v>427.06256421710964</v>
      </c>
      <c r="M323" s="8">
        <f>M322*(M325/M322)^(1/3)</f>
        <v>77.488438846175697</v>
      </c>
      <c r="Q323" s="60"/>
      <c r="R323" s="121"/>
      <c r="S323" s="6"/>
      <c r="T323" s="60"/>
      <c r="W323" s="120">
        <f t="shared" si="25"/>
        <v>0</v>
      </c>
    </row>
    <row r="324" spans="1:23">
      <c r="A324" s="19">
        <v>37195</v>
      </c>
      <c r="B324" s="14">
        <f t="shared" si="28"/>
        <v>66.142658194792787</v>
      </c>
      <c r="C324" s="60">
        <v>91.151560000000003</v>
      </c>
      <c r="D324" s="24">
        <f t="shared" si="27"/>
        <v>129.083594767644</v>
      </c>
      <c r="E324" s="22"/>
      <c r="F324" s="22"/>
      <c r="G324" s="22"/>
      <c r="H324" s="22"/>
      <c r="I324" s="25">
        <f t="shared" si="29"/>
        <v>19.746669260664184</v>
      </c>
      <c r="J324" s="8">
        <v>1054.8</v>
      </c>
      <c r="K324" s="8">
        <f>K323*(K325/K322)^(1/3)</f>
        <v>73.253086503260917</v>
      </c>
      <c r="L324" s="44">
        <v>413.8510386419477</v>
      </c>
      <c r="M324" s="8">
        <f>M323*(M325/M322)^(1/3)</f>
        <v>77.394740521599346</v>
      </c>
      <c r="Q324" s="60"/>
      <c r="R324" s="121"/>
      <c r="S324" s="6"/>
      <c r="T324" s="60"/>
      <c r="W324" s="120">
        <f t="shared" si="25"/>
        <v>0</v>
      </c>
    </row>
    <row r="325" spans="1:23">
      <c r="A325" s="19">
        <v>37225</v>
      </c>
      <c r="B325" s="14">
        <f t="shared" si="28"/>
        <v>66.468658057386449</v>
      </c>
      <c r="C325" s="60">
        <v>91.015929999999997</v>
      </c>
      <c r="D325" s="24">
        <f t="shared" si="27"/>
        <v>129.71981404436883</v>
      </c>
      <c r="E325" s="22"/>
      <c r="F325" s="22"/>
      <c r="G325" s="22"/>
      <c r="H325" s="22"/>
      <c r="I325" s="25">
        <f t="shared" si="29"/>
        <v>19.843995428697841</v>
      </c>
      <c r="J325" s="8">
        <v>1057.7</v>
      </c>
      <c r="K325" s="92">
        <f>QUARTERLY!B112</f>
        <v>72.779326530428506</v>
      </c>
      <c r="L325" s="44">
        <v>410.54815724815722</v>
      </c>
      <c r="M325" s="92">
        <f>QUARTERLY!C112</f>
        <v>77.301155496195861</v>
      </c>
      <c r="Q325" s="60"/>
      <c r="R325" s="121"/>
      <c r="S325" s="6"/>
      <c r="T325" s="60"/>
      <c r="W325" s="120">
        <f t="shared" si="25"/>
        <v>0</v>
      </c>
    </row>
    <row r="326" spans="1:23">
      <c r="A326" s="19">
        <v>37256</v>
      </c>
      <c r="B326" s="14">
        <f t="shared" si="28"/>
        <v>68.829636283635111</v>
      </c>
      <c r="C326" s="60">
        <v>93.812610000000006</v>
      </c>
      <c r="D326" s="24">
        <f t="shared" si="27"/>
        <v>134.32748426703773</v>
      </c>
      <c r="E326" s="22"/>
      <c r="F326" s="22"/>
      <c r="G326" s="22"/>
      <c r="H326" s="22"/>
      <c r="I326" s="25">
        <f t="shared" si="29"/>
        <v>20.548857577238348</v>
      </c>
      <c r="J326" s="8">
        <v>1078.2</v>
      </c>
      <c r="K326" s="8">
        <f>K325*(K328/K325)^(1/3)</f>
        <v>72.359667048629404</v>
      </c>
      <c r="L326" s="44">
        <v>433.7784230511503</v>
      </c>
      <c r="M326" s="8">
        <f>M325*(M328/M325)^(1/3)</f>
        <v>76.798165047736916</v>
      </c>
      <c r="Q326" s="60"/>
      <c r="R326" s="121"/>
      <c r="S326" s="6"/>
      <c r="T326" s="60"/>
      <c r="W326" s="120">
        <f t="shared" si="25"/>
        <v>0</v>
      </c>
    </row>
    <row r="327" spans="1:23">
      <c r="A327" s="19">
        <v>37287</v>
      </c>
      <c r="B327" s="14">
        <f t="shared" si="28"/>
        <v>73.643770024221396</v>
      </c>
      <c r="C327" s="60">
        <v>101.7191</v>
      </c>
      <c r="D327" s="24">
        <f t="shared" si="27"/>
        <v>143.72271732672155</v>
      </c>
      <c r="E327" s="22"/>
      <c r="F327" s="22"/>
      <c r="G327" s="22"/>
      <c r="H327" s="22"/>
      <c r="I327" s="25">
        <f t="shared" si="29"/>
        <v>21.986101095211225</v>
      </c>
      <c r="J327" s="8">
        <v>1142.2</v>
      </c>
      <c r="K327" s="8">
        <f>K326*(K328/K325)^(1/3)</f>
        <v>71.942427403466056</v>
      </c>
      <c r="L327" s="44">
        <v>466.14666071029706</v>
      </c>
      <c r="M327" s="8">
        <f>M326*(M328/M325)^(1/3)</f>
        <v>76.298447504962468</v>
      </c>
      <c r="Q327" s="60"/>
      <c r="R327" s="121"/>
      <c r="S327" s="6"/>
      <c r="T327" s="60"/>
      <c r="W327" s="120">
        <f t="shared" si="25"/>
        <v>0</v>
      </c>
    </row>
    <row r="328" spans="1:23">
      <c r="A328" s="19">
        <v>37315</v>
      </c>
      <c r="B328" s="14">
        <f t="shared" si="28"/>
        <v>67.089350957592458</v>
      </c>
      <c r="C328" s="60">
        <v>91.821849999999998</v>
      </c>
      <c r="D328" s="24">
        <f t="shared" si="27"/>
        <v>130.93115439554413</v>
      </c>
      <c r="E328" s="22"/>
      <c r="F328" s="22"/>
      <c r="G328" s="22"/>
      <c r="H328" s="22"/>
      <c r="I328" s="25">
        <f t="shared" si="29"/>
        <v>20.029301216933845</v>
      </c>
      <c r="J328" s="8">
        <v>1035.9000000000001</v>
      </c>
      <c r="K328" s="92">
        <f>QUARTERLY!B113</f>
        <v>71.527593641698772</v>
      </c>
      <c r="L328" s="44">
        <v>420.4568014295287</v>
      </c>
      <c r="M328" s="92">
        <f>QUARTERLY!C113</f>
        <v>75.801981571421152</v>
      </c>
      <c r="Q328" s="60"/>
      <c r="R328" s="121"/>
      <c r="S328" s="6"/>
      <c r="T328" s="60"/>
      <c r="W328" s="120">
        <f t="shared" si="25"/>
        <v>0</v>
      </c>
    </row>
    <row r="329" spans="1:23">
      <c r="A329" s="19">
        <v>37346</v>
      </c>
      <c r="B329" s="14">
        <f t="shared" si="28"/>
        <v>64.186526574471344</v>
      </c>
      <c r="C329" s="60">
        <v>88.277339999999995</v>
      </c>
      <c r="D329" s="24">
        <f t="shared" si="27"/>
        <v>125.2660206289375</v>
      </c>
      <c r="E329" s="22"/>
      <c r="F329" s="22"/>
      <c r="G329" s="22"/>
      <c r="H329" s="22"/>
      <c r="I329" s="25">
        <f t="shared" si="29"/>
        <v>19.162672711522539</v>
      </c>
      <c r="J329" s="8">
        <v>1016.1</v>
      </c>
      <c r="K329" s="8">
        <f>K328*(K331/K328)^(1/3)</f>
        <v>71.883458174252695</v>
      </c>
      <c r="L329" s="44">
        <v>383.57462586553493</v>
      </c>
      <c r="M329" s="8">
        <f>M328*(M331/M328)^(1/3)</f>
        <v>76.298447504962468</v>
      </c>
      <c r="Q329" s="60"/>
      <c r="R329" s="121"/>
      <c r="S329" s="6"/>
      <c r="T329" s="60"/>
      <c r="W329" s="120">
        <f t="shared" si="25"/>
        <v>0</v>
      </c>
    </row>
    <row r="330" spans="1:23">
      <c r="A330" s="19">
        <v>37376</v>
      </c>
      <c r="B330" s="14">
        <f t="shared" si="28"/>
        <v>65.467534932749288</v>
      </c>
      <c r="C330" s="60">
        <v>89.251769999999993</v>
      </c>
      <c r="D330" s="24">
        <f t="shared" si="27"/>
        <v>127.76602846543739</v>
      </c>
      <c r="E330" s="22"/>
      <c r="F330" s="22"/>
      <c r="G330" s="22"/>
      <c r="H330" s="22"/>
      <c r="I330" s="25">
        <f t="shared" si="29"/>
        <v>19.545113470050332</v>
      </c>
      <c r="J330" s="8">
        <v>1006.2</v>
      </c>
      <c r="K330" s="8">
        <f>K329*(K331/K328)^(1/3)</f>
        <v>72.241093206261183</v>
      </c>
      <c r="L330" s="44">
        <v>431.35631002903733</v>
      </c>
      <c r="M330" s="8">
        <f>M329*(M331/M328)^(1/3)</f>
        <v>76.798165047736916</v>
      </c>
      <c r="Q330" s="60"/>
      <c r="R330" s="121"/>
      <c r="S330" s="6"/>
      <c r="T330" s="60"/>
      <c r="W330" s="120">
        <f t="shared" si="25"/>
        <v>0</v>
      </c>
    </row>
    <row r="331" spans="1:23">
      <c r="A331" s="19">
        <v>37407</v>
      </c>
      <c r="B331" s="14">
        <f t="shared" si="28"/>
        <v>66.65126860917843</v>
      </c>
      <c r="C331" s="60">
        <v>91.263189999999994</v>
      </c>
      <c r="D331" s="24">
        <f t="shared" si="27"/>
        <v>130.07619564606367</v>
      </c>
      <c r="E331" s="22"/>
      <c r="F331" s="22"/>
      <c r="G331" s="22"/>
      <c r="H331" s="22"/>
      <c r="I331" s="25">
        <f t="shared" si="29"/>
        <v>19.898513197837449</v>
      </c>
      <c r="J331" s="8">
        <v>1090.7</v>
      </c>
      <c r="K331" s="92">
        <f>QUARTERLY!B114</f>
        <v>72.600507546324252</v>
      </c>
      <c r="L331" s="44">
        <v>376.85876703149427</v>
      </c>
      <c r="M331" s="92">
        <f>QUARTERLY!C114</f>
        <v>77.301155496195861</v>
      </c>
      <c r="Q331" s="60"/>
      <c r="R331" s="121"/>
      <c r="S331" s="6"/>
      <c r="T331" s="60"/>
      <c r="W331" s="120">
        <f t="shared" si="25"/>
        <v>0</v>
      </c>
    </row>
    <row r="332" spans="1:23">
      <c r="A332" s="19">
        <v>37437</v>
      </c>
      <c r="B332" s="14">
        <f t="shared" si="28"/>
        <v>66.680796331183586</v>
      </c>
      <c r="C332" s="60">
        <v>91.987200000000001</v>
      </c>
      <c r="D332" s="24">
        <f t="shared" si="27"/>
        <v>130.13382176218531</v>
      </c>
      <c r="E332" s="22"/>
      <c r="F332" s="22"/>
      <c r="G332" s="22"/>
      <c r="H332" s="22"/>
      <c r="I332" s="25">
        <f t="shared" si="29"/>
        <v>19.907328600428915</v>
      </c>
      <c r="J332" s="8">
        <v>1090</v>
      </c>
      <c r="K332" s="8">
        <f>K331*(K334/K331)^(1/3)</f>
        <v>72.985899249660136</v>
      </c>
      <c r="L332" s="44">
        <v>387.64817958454324</v>
      </c>
      <c r="M332" s="8">
        <f>M331*(M334/M331)^(1/3)</f>
        <v>77.95155636051274</v>
      </c>
      <c r="Q332" s="60"/>
      <c r="R332" s="121"/>
      <c r="S332" s="6"/>
      <c r="T332" s="60"/>
      <c r="W332" s="120">
        <f t="shared" si="25"/>
        <v>0</v>
      </c>
    </row>
    <row r="333" spans="1:23">
      <c r="A333" s="19">
        <v>37468</v>
      </c>
      <c r="B333" s="14">
        <f t="shared" si="28"/>
        <v>66.7867546612691</v>
      </c>
      <c r="C333" s="60">
        <v>90.809119999999993</v>
      </c>
      <c r="D333" s="24">
        <f t="shared" si="27"/>
        <v>130.34060937121566</v>
      </c>
      <c r="E333" s="22"/>
      <c r="F333" s="22"/>
      <c r="G333" s="22"/>
      <c r="H333" s="22"/>
      <c r="I333" s="25">
        <f t="shared" si="29"/>
        <v>19.938962105291221</v>
      </c>
      <c r="J333" s="8">
        <v>1091.8</v>
      </c>
      <c r="K333" s="8">
        <f>K332*(K334/K331)^(1/3)</f>
        <v>73.373336761903147</v>
      </c>
      <c r="L333" s="44">
        <v>397.66691981237432</v>
      </c>
      <c r="M333" s="8">
        <f>M332*(M334/M331)^(1/3)</f>
        <v>78.60742960466132</v>
      </c>
      <c r="Q333" s="60"/>
      <c r="R333" s="121"/>
      <c r="S333" s="6"/>
      <c r="T333" s="60"/>
      <c r="W333" s="120">
        <f t="shared" si="25"/>
        <v>0</v>
      </c>
    </row>
    <row r="334" spans="1:23">
      <c r="A334" s="19">
        <v>37499</v>
      </c>
      <c r="B334" s="14">
        <f t="shared" si="28"/>
        <v>66.946902768642204</v>
      </c>
      <c r="C334" s="60">
        <v>91.822869999999995</v>
      </c>
      <c r="D334" s="24">
        <f t="shared" si="27"/>
        <v>130.65315340798651</v>
      </c>
      <c r="E334" s="22"/>
      <c r="F334" s="22"/>
      <c r="G334" s="22"/>
      <c r="H334" s="22"/>
      <c r="I334" s="25">
        <f t="shared" si="29"/>
        <v>19.986773786819118</v>
      </c>
      <c r="J334" s="8">
        <v>1111.0999999999999</v>
      </c>
      <c r="K334" s="92">
        <f>QUARTERLY!B115</f>
        <v>73.762830943001859</v>
      </c>
      <c r="L334" s="44">
        <v>390.29048469957559</v>
      </c>
      <c r="M334" s="92">
        <f>QUARTERLY!C115</f>
        <v>79.26882127246266</v>
      </c>
      <c r="Q334" s="60"/>
      <c r="R334" s="121"/>
      <c r="S334" s="6"/>
      <c r="T334" s="60"/>
      <c r="W334" s="120">
        <f t="shared" si="25"/>
        <v>0</v>
      </c>
    </row>
    <row r="335" spans="1:23">
      <c r="A335" s="19">
        <v>37529</v>
      </c>
      <c r="B335" s="14">
        <f t="shared" si="28"/>
        <v>65.780312912062499</v>
      </c>
      <c r="C335" s="60">
        <v>90.184669999999997</v>
      </c>
      <c r="D335" s="24">
        <f t="shared" si="27"/>
        <v>128.37644399810324</v>
      </c>
      <c r="E335" s="22"/>
      <c r="F335" s="22"/>
      <c r="G335" s="22"/>
      <c r="H335" s="22"/>
      <c r="I335" s="25">
        <f t="shared" si="29"/>
        <v>19.638492289077035</v>
      </c>
      <c r="J335" s="8">
        <v>1090.7</v>
      </c>
      <c r="K335" s="8">
        <f>K334*(K337/K334)^(1/3)</f>
        <v>74.000489712560167</v>
      </c>
      <c r="L335" s="44">
        <v>386.98760330578517</v>
      </c>
      <c r="M335" s="8">
        <f>M334*(M337/M334)^(1/3)</f>
        <v>78.986723437082986</v>
      </c>
      <c r="Q335" s="60"/>
      <c r="R335" s="121"/>
      <c r="S335" s="6"/>
      <c r="T335" s="60"/>
      <c r="W335" s="120">
        <f t="shared" si="25"/>
        <v>0</v>
      </c>
    </row>
    <row r="336" spans="1:23">
      <c r="A336" s="19">
        <v>37560</v>
      </c>
      <c r="B336" s="14">
        <f t="shared" si="28"/>
        <v>62.166126673046186</v>
      </c>
      <c r="C336" s="60">
        <v>84.996520000000004</v>
      </c>
      <c r="D336" s="24">
        <f t="shared" si="27"/>
        <v>121.32302091797811</v>
      </c>
      <c r="E336" s="22"/>
      <c r="F336" s="22"/>
      <c r="G336" s="22"/>
      <c r="H336" s="22"/>
      <c r="I336" s="25">
        <f t="shared" si="29"/>
        <v>18.559489082128245</v>
      </c>
      <c r="J336" s="8">
        <v>1039.5</v>
      </c>
      <c r="K336" s="8">
        <f>K335*(K337/K334)^(1/3)</f>
        <v>74.238914202333191</v>
      </c>
      <c r="L336" s="44">
        <v>358.69291936564667</v>
      </c>
      <c r="M336" s="8">
        <f>M335*(M337/M334)^(1/3)</f>
        <v>78.705629517082002</v>
      </c>
      <c r="Q336" s="60"/>
      <c r="R336" s="121"/>
      <c r="S336" s="6"/>
      <c r="T336" s="60"/>
      <c r="W336" s="120">
        <f t="shared" si="25"/>
        <v>0</v>
      </c>
    </row>
    <row r="337" spans="1:23">
      <c r="A337" s="19">
        <v>37590</v>
      </c>
      <c r="B337" s="14">
        <f t="shared" si="28"/>
        <v>62.452350813615489</v>
      </c>
      <c r="C337" s="60">
        <v>85.726140000000001</v>
      </c>
      <c r="D337" s="24">
        <f t="shared" si="27"/>
        <v>121.88161414634754</v>
      </c>
      <c r="E337" s="22"/>
      <c r="F337" s="22"/>
      <c r="G337" s="22"/>
      <c r="H337" s="22"/>
      <c r="I337" s="25">
        <f t="shared" si="29"/>
        <v>18.644940341459169</v>
      </c>
      <c r="J337" s="8">
        <v>1034.2</v>
      </c>
      <c r="K337" s="92">
        <f>QUARTERLY!B116</f>
        <v>74.478106879418846</v>
      </c>
      <c r="L337" s="44">
        <v>373.22559749832482</v>
      </c>
      <c r="M337" s="92">
        <f>QUARTERLY!C116</f>
        <v>78.425535939776893</v>
      </c>
      <c r="Q337" s="60"/>
      <c r="R337" s="121"/>
      <c r="S337" s="6"/>
      <c r="T337" s="60"/>
      <c r="W337" s="120">
        <f t="shared" si="25"/>
        <v>0</v>
      </c>
    </row>
    <row r="338" spans="1:23">
      <c r="A338" s="19">
        <v>37621</v>
      </c>
      <c r="B338" s="14">
        <f t="shared" si="28"/>
        <v>62.47115073550367</v>
      </c>
      <c r="C338" s="60">
        <v>86.427359999999993</v>
      </c>
      <c r="D338" s="24">
        <f t="shared" si="27"/>
        <v>121.91830395538926</v>
      </c>
      <c r="E338" s="22"/>
      <c r="F338" s="22"/>
      <c r="G338" s="22"/>
      <c r="H338" s="22"/>
      <c r="I338" s="25">
        <f t="shared" si="29"/>
        <v>18.650552995225805</v>
      </c>
      <c r="J338" s="8">
        <v>1038.2</v>
      </c>
      <c r="K338" s="8">
        <f>K337*(K340/K337)^(1/3)</f>
        <v>75.215854053493203</v>
      </c>
      <c r="L338" s="44">
        <v>382.58376144739782</v>
      </c>
      <c r="M338" s="8">
        <f>M337*(M340/M337)^(1/3)</f>
        <v>78.922109745559339</v>
      </c>
      <c r="Q338" s="60"/>
      <c r="R338" s="121"/>
      <c r="S338" s="6"/>
      <c r="T338" s="60"/>
      <c r="W338" s="120">
        <f t="shared" si="25"/>
        <v>0</v>
      </c>
    </row>
    <row r="339" spans="1:23">
      <c r="A339" s="19">
        <v>37652</v>
      </c>
      <c r="B339" s="14">
        <f t="shared" si="28"/>
        <v>59.807394202060827</v>
      </c>
      <c r="C339" s="60">
        <v>81.107659999999996</v>
      </c>
      <c r="D339" s="24">
        <f t="shared" si="27"/>
        <v>116.7197334971238</v>
      </c>
      <c r="E339" s="22"/>
      <c r="F339" s="22"/>
      <c r="G339" s="22"/>
      <c r="H339" s="22"/>
      <c r="I339" s="25">
        <f t="shared" si="29"/>
        <v>17.855297396306284</v>
      </c>
      <c r="J339" s="8">
        <v>1044.2</v>
      </c>
      <c r="K339" s="8">
        <f>K338*(K340/K337)^(1/3)</f>
        <v>75.960909024659344</v>
      </c>
      <c r="L339" s="44">
        <v>326.3246817064998</v>
      </c>
      <c r="M339" s="8">
        <f>M338*(M340/M337)^(1/3)</f>
        <v>79.42182775101648</v>
      </c>
      <c r="Q339" s="60"/>
      <c r="R339" s="121"/>
      <c r="S339" s="6"/>
      <c r="T339" s="60"/>
      <c r="W339" s="120">
        <f t="shared" si="25"/>
        <v>0</v>
      </c>
    </row>
    <row r="340" spans="1:23">
      <c r="A340" s="19">
        <v>37680</v>
      </c>
      <c r="B340" s="14">
        <f t="shared" si="28"/>
        <v>57.412887416827985</v>
      </c>
      <c r="C340" s="60">
        <v>78.556730000000002</v>
      </c>
      <c r="D340" s="24">
        <f t="shared" si="27"/>
        <v>112.04662915010641</v>
      </c>
      <c r="E340" s="22"/>
      <c r="F340" s="22"/>
      <c r="G340" s="22"/>
      <c r="H340" s="22"/>
      <c r="I340" s="25">
        <f t="shared" si="29"/>
        <v>17.140425408682844</v>
      </c>
      <c r="J340" s="8">
        <v>988.9</v>
      </c>
      <c r="K340" s="92">
        <f>QUARTERLY!B117</f>
        <v>76.713344180721933</v>
      </c>
      <c r="L340" s="44">
        <v>339.64630332812152</v>
      </c>
      <c r="M340" s="92">
        <f>QUARTERLY!C117</f>
        <v>79.924709864551602</v>
      </c>
      <c r="Q340" s="60"/>
      <c r="R340" s="121"/>
      <c r="S340" s="6"/>
      <c r="T340" s="60"/>
      <c r="W340" s="120">
        <f t="shared" si="25"/>
        <v>0</v>
      </c>
    </row>
    <row r="341" spans="1:23">
      <c r="A341" s="19">
        <v>37711</v>
      </c>
      <c r="B341" s="14">
        <f t="shared" si="28"/>
        <v>59.874073060508174</v>
      </c>
      <c r="C341" s="60">
        <v>82.711179999999999</v>
      </c>
      <c r="D341" s="24">
        <f t="shared" si="27"/>
        <v>116.84986353692409</v>
      </c>
      <c r="E341" s="22"/>
      <c r="F341" s="22"/>
      <c r="G341" s="22"/>
      <c r="H341" s="22"/>
      <c r="I341" s="25">
        <f t="shared" si="29"/>
        <v>17.875204146357976</v>
      </c>
      <c r="J341" s="8">
        <v>1057.2</v>
      </c>
      <c r="K341" s="8">
        <f>K340*(K343/K340)^(1/3)</f>
        <v>77.509152430138144</v>
      </c>
      <c r="L341" s="44">
        <v>340.08668751396016</v>
      </c>
      <c r="M341" s="8">
        <f>M340*(M343/M340)^(1/3)</f>
        <v>80.29387585639104</v>
      </c>
      <c r="Q341" s="60"/>
      <c r="R341" s="121"/>
      <c r="S341" s="6"/>
      <c r="T341" s="60"/>
      <c r="W341" s="120">
        <f t="shared" si="25"/>
        <v>0</v>
      </c>
    </row>
    <row r="342" spans="1:23">
      <c r="A342" s="19">
        <v>37741</v>
      </c>
      <c r="B342" s="14">
        <f t="shared" si="28"/>
        <v>61.711092603001582</v>
      </c>
      <c r="C342" s="60">
        <v>84.040850000000006</v>
      </c>
      <c r="D342" s="24">
        <f t="shared" si="27"/>
        <v>120.4349792954276</v>
      </c>
      <c r="E342" s="22"/>
      <c r="F342" s="22"/>
      <c r="G342" s="22"/>
      <c r="H342" s="22"/>
      <c r="I342" s="25">
        <f t="shared" si="29"/>
        <v>18.423640183267207</v>
      </c>
      <c r="J342" s="8">
        <v>1082.5</v>
      </c>
      <c r="K342" s="8">
        <f>K341*(K343/K340)^(1/3)</f>
        <v>78.313216228528304</v>
      </c>
      <c r="L342" s="44">
        <v>371.13377261559077</v>
      </c>
      <c r="M342" s="8">
        <f>M341*(M343/M340)^(1/3)</f>
        <v>80.66474699711074</v>
      </c>
      <c r="Q342" s="60"/>
      <c r="R342" s="121"/>
      <c r="S342" s="6"/>
      <c r="T342" s="60"/>
      <c r="W342" s="120">
        <f t="shared" si="25"/>
        <v>0</v>
      </c>
    </row>
    <row r="343" spans="1:23">
      <c r="A343" s="19">
        <v>37772</v>
      </c>
      <c r="B343" s="14">
        <f t="shared" si="28"/>
        <v>57.093894547726265</v>
      </c>
      <c r="C343" s="60">
        <v>78.452240000000003</v>
      </c>
      <c r="D343" s="24">
        <f t="shared" si="27"/>
        <v>111.42408467770818</v>
      </c>
      <c r="E343" s="22"/>
      <c r="F343" s="22"/>
      <c r="G343" s="22"/>
      <c r="H343" s="22"/>
      <c r="I343" s="25">
        <f t="shared" si="29"/>
        <v>17.045191155107624</v>
      </c>
      <c r="J343" s="8">
        <v>1013.1</v>
      </c>
      <c r="K343" s="92">
        <f>QUARTERLY!B118</f>
        <v>79.125621217237423</v>
      </c>
      <c r="L343" s="44">
        <v>343.71985704712972</v>
      </c>
      <c r="M343" s="92">
        <f>QUARTERLY!C118</f>
        <v>81.03733116266018</v>
      </c>
      <c r="Q343" s="60"/>
      <c r="R343" s="121"/>
      <c r="S343" s="6"/>
      <c r="T343" s="60"/>
      <c r="W343" s="120">
        <f t="shared" si="25"/>
        <v>0</v>
      </c>
    </row>
    <row r="344" spans="1:23">
      <c r="A344" s="19">
        <v>37802</v>
      </c>
      <c r="B344" s="14">
        <f t="shared" si="28"/>
        <v>64.753358622732378</v>
      </c>
      <c r="C344" s="60">
        <v>88.959879999999998</v>
      </c>
      <c r="D344" s="24">
        <f t="shared" si="27"/>
        <v>126.37224648099742</v>
      </c>
      <c r="E344" s="22"/>
      <c r="F344" s="22"/>
      <c r="G344" s="22"/>
      <c r="H344" s="22"/>
      <c r="I344" s="25">
        <f t="shared" si="29"/>
        <v>19.331898522653255</v>
      </c>
      <c r="J344" s="8">
        <v>1153.0999999999999</v>
      </c>
      <c r="K344" s="8">
        <f>K343*(K346/K343)^(1/3)</f>
        <v>78.976186260596336</v>
      </c>
      <c r="L344" s="44">
        <v>382.91404958677685</v>
      </c>
      <c r="M344" s="8">
        <f>M343*(M346/M343)^(1/3)</f>
        <v>80.932190167312314</v>
      </c>
      <c r="Q344" s="60"/>
      <c r="R344" s="121"/>
      <c r="S344" s="6"/>
      <c r="T344" s="60"/>
      <c r="W344" s="120">
        <f t="shared" si="25"/>
        <v>0</v>
      </c>
    </row>
    <row r="345" spans="1:23">
      <c r="A345" s="19">
        <v>37833</v>
      </c>
      <c r="B345" s="14">
        <f t="shared" si="28"/>
        <v>62.39069417520848</v>
      </c>
      <c r="C345" s="60">
        <v>85.923270000000002</v>
      </c>
      <c r="D345" s="24">
        <f t="shared" si="27"/>
        <v>121.76128543951775</v>
      </c>
      <c r="E345" s="22"/>
      <c r="F345" s="22"/>
      <c r="G345" s="22"/>
      <c r="H345" s="22"/>
      <c r="I345" s="25">
        <f t="shared" si="29"/>
        <v>18.626532958393888</v>
      </c>
      <c r="J345" s="8">
        <v>1091.4000000000001</v>
      </c>
      <c r="K345" s="8">
        <f>K344*(K346/K343)^(1/3)</f>
        <v>78.827033523619662</v>
      </c>
      <c r="L345" s="44">
        <v>386.4371230734867</v>
      </c>
      <c r="M345" s="8">
        <f>M344*(M346/M343)^(1/3)</f>
        <v>80.827185585994172</v>
      </c>
      <c r="Q345" s="60"/>
      <c r="R345" s="121"/>
      <c r="S345" s="6"/>
      <c r="T345" s="60"/>
      <c r="W345" s="120">
        <f t="shared" ref="W345:W408" si="30">R345-S345</f>
        <v>0</v>
      </c>
    </row>
    <row r="346" spans="1:23">
      <c r="A346" s="19">
        <v>37864</v>
      </c>
      <c r="B346" s="14">
        <f t="shared" si="28"/>
        <v>62.041065084846721</v>
      </c>
      <c r="C346" s="60">
        <v>85.306420000000003</v>
      </c>
      <c r="D346" s="24">
        <f t="shared" si="27"/>
        <v>121.0789515108401</v>
      </c>
      <c r="E346" s="22"/>
      <c r="F346" s="22"/>
      <c r="G346" s="22"/>
      <c r="H346" s="22"/>
      <c r="I346" s="25">
        <f t="shared" si="29"/>
        <v>18.522152363484203</v>
      </c>
      <c r="J346" s="8">
        <v>1093.3</v>
      </c>
      <c r="K346" s="92">
        <f>QUARTERLY!B119</f>
        <v>78.678162473313364</v>
      </c>
      <c r="L346" s="44">
        <v>373.44578959124414</v>
      </c>
      <c r="M346" s="92">
        <f>QUARTERLY!C119</f>
        <v>80.72231724171688</v>
      </c>
      <c r="Q346" s="60"/>
      <c r="R346" s="121"/>
      <c r="S346" s="6"/>
      <c r="T346" s="60"/>
      <c r="W346" s="120">
        <f t="shared" si="30"/>
        <v>0</v>
      </c>
    </row>
    <row r="347" spans="1:23">
      <c r="A347" s="19">
        <v>37894</v>
      </c>
      <c r="B347" s="14">
        <f t="shared" si="28"/>
        <v>63.546793334208488</v>
      </c>
      <c r="C347" s="60">
        <v>88.155109999999993</v>
      </c>
      <c r="D347" s="24">
        <f t="shared" si="27"/>
        <v>124.01752127013819</v>
      </c>
      <c r="E347" s="22"/>
      <c r="F347" s="22"/>
      <c r="G347" s="22"/>
      <c r="H347" s="22"/>
      <c r="I347" s="25">
        <f t="shared" si="29"/>
        <v>18.971682493480195</v>
      </c>
      <c r="J347" s="8">
        <v>1120.3000000000002</v>
      </c>
      <c r="K347" s="8">
        <f>K346*(K349/K346)^(1/3)</f>
        <v>79.441358748673451</v>
      </c>
      <c r="L347" s="44">
        <v>397.99720795175341</v>
      </c>
      <c r="M347" s="8">
        <f>M346*(M349/M346)^(1/3)</f>
        <v>81.733395464811551</v>
      </c>
      <c r="Q347" s="60"/>
      <c r="R347" s="121"/>
      <c r="S347" s="6"/>
      <c r="T347" s="60"/>
      <c r="W347" s="120">
        <f t="shared" si="30"/>
        <v>0</v>
      </c>
    </row>
    <row r="348" spans="1:23">
      <c r="A348" s="19">
        <v>37925</v>
      </c>
      <c r="B348" s="14">
        <f t="shared" si="28"/>
        <v>59.895666644747493</v>
      </c>
      <c r="C348" s="60">
        <v>81.508290000000002</v>
      </c>
      <c r="D348" s="24">
        <f t="shared" si="27"/>
        <v>116.89200543979895</v>
      </c>
      <c r="E348" s="22"/>
      <c r="F348" s="22"/>
      <c r="G348" s="22"/>
      <c r="H348" s="22"/>
      <c r="I348" s="25">
        <f t="shared" si="29"/>
        <v>17.88165083867068</v>
      </c>
      <c r="J348" s="8">
        <v>1068.2</v>
      </c>
      <c r="K348" s="8">
        <f>K347*(K349/K346)^(1/3)</f>
        <v>80.211958203472577</v>
      </c>
      <c r="L348" s="44">
        <v>377.73953540317177</v>
      </c>
      <c r="M348" s="8">
        <f>M347*(M349/M346)^(1/3)</f>
        <v>82.757137833438065</v>
      </c>
      <c r="Q348" s="60"/>
      <c r="R348" s="121"/>
      <c r="S348" s="6"/>
      <c r="T348" s="60"/>
      <c r="W348" s="120">
        <f t="shared" si="30"/>
        <v>0</v>
      </c>
    </row>
    <row r="349" spans="1:23">
      <c r="A349" s="19">
        <v>37955</v>
      </c>
      <c r="B349" s="14">
        <f t="shared" si="28"/>
        <v>63.605773489925774</v>
      </c>
      <c r="C349" s="60">
        <v>87.375280000000004</v>
      </c>
      <c r="D349" s="24">
        <f t="shared" si="27"/>
        <v>124.13262657022335</v>
      </c>
      <c r="E349" s="22"/>
      <c r="F349" s="22"/>
      <c r="G349" s="22"/>
      <c r="H349" s="22"/>
      <c r="I349" s="25">
        <f t="shared" si="29"/>
        <v>18.989290821595187</v>
      </c>
      <c r="J349" s="8">
        <v>1157.2</v>
      </c>
      <c r="K349" s="93">
        <f>QUARTERLY!B120</f>
        <v>80.990032650254335</v>
      </c>
      <c r="L349" s="44">
        <v>393.92365423274515</v>
      </c>
      <c r="M349" s="93">
        <f>QUARTERLY!C120</f>
        <v>83.793702970913927</v>
      </c>
      <c r="Q349" s="60"/>
      <c r="R349" s="121"/>
      <c r="S349" s="6"/>
      <c r="T349" s="60"/>
      <c r="W349" s="120">
        <f t="shared" si="30"/>
        <v>0</v>
      </c>
    </row>
    <row r="350" spans="1:23">
      <c r="A350" s="19">
        <v>37986</v>
      </c>
      <c r="B350" s="14">
        <f t="shared" si="28"/>
        <v>63.715910852197631</v>
      </c>
      <c r="C350" s="60">
        <v>88.238029999999995</v>
      </c>
      <c r="D350" s="24">
        <f t="shared" si="27"/>
        <v>124.34756995212383</v>
      </c>
      <c r="E350" s="22"/>
      <c r="F350" s="22"/>
      <c r="G350" s="22"/>
      <c r="H350" s="22"/>
      <c r="I350" s="25">
        <f t="shared" si="29"/>
        <v>19.022171962531786</v>
      </c>
      <c r="J350" s="8">
        <v>1176.8</v>
      </c>
      <c r="K350" s="8">
        <f>K349*(K352/K349)^(1/3)</f>
        <v>81.704615036620467</v>
      </c>
      <c r="L350" s="44">
        <v>388.85923609559973</v>
      </c>
      <c r="M350" s="8">
        <f>M349*(M352/M349)^(1/3)</f>
        <v>84.185634319122954</v>
      </c>
      <c r="Q350" s="60"/>
      <c r="R350" s="121"/>
      <c r="S350" s="6"/>
      <c r="T350" s="60"/>
      <c r="W350" s="120">
        <f t="shared" si="30"/>
        <v>0</v>
      </c>
    </row>
    <row r="351" spans="1:23">
      <c r="A351" s="19">
        <v>38017</v>
      </c>
      <c r="B351" s="14">
        <f t="shared" si="28"/>
        <v>66.127437985510781</v>
      </c>
      <c r="C351" s="60">
        <v>90.133219999999994</v>
      </c>
      <c r="D351" s="24">
        <f t="shared" si="27"/>
        <v>129.05389110315795</v>
      </c>
      <c r="E351" s="22"/>
      <c r="F351" s="22"/>
      <c r="G351" s="22"/>
      <c r="H351" s="22"/>
      <c r="I351" s="25">
        <f t="shared" si="29"/>
        <v>19.742125318116781</v>
      </c>
      <c r="J351" s="8">
        <v>1229.2</v>
      </c>
      <c r="K351" s="8">
        <f>K350*(K352/K349)^(1/3)</f>
        <v>82.425502248039692</v>
      </c>
      <c r="L351" s="44">
        <v>408.45633236542329</v>
      </c>
      <c r="M351" s="8">
        <f>M350*(M352/M349)^(1/3)</f>
        <v>84.579398862145695</v>
      </c>
      <c r="Q351" s="60"/>
      <c r="R351" s="121"/>
      <c r="S351" s="6"/>
      <c r="T351" s="60"/>
      <c r="W351" s="120">
        <f t="shared" si="30"/>
        <v>0</v>
      </c>
    </row>
    <row r="352" spans="1:23">
      <c r="A352" s="19">
        <v>38046</v>
      </c>
      <c r="B352" s="14">
        <f t="shared" si="28"/>
        <v>67.455856635522892</v>
      </c>
      <c r="C352" s="60">
        <v>92.341560000000001</v>
      </c>
      <c r="D352" s="24">
        <f t="shared" si="27"/>
        <v>131.64642456613032</v>
      </c>
      <c r="E352" s="22"/>
      <c r="F352" s="22"/>
      <c r="G352" s="22"/>
      <c r="H352" s="22"/>
      <c r="I352" s="25">
        <f t="shared" si="29"/>
        <v>20.138720260585426</v>
      </c>
      <c r="J352" s="8">
        <v>1273.5999999999999</v>
      </c>
      <c r="K352" s="93">
        <f>QUARTERLY!B121</f>
        <v>83.152749912553944</v>
      </c>
      <c r="L352" s="44">
        <v>409.77748492293944</v>
      </c>
      <c r="M352" s="93">
        <f>QUARTERLY!C121</f>
        <v>84.97500517445124</v>
      </c>
      <c r="Q352" s="60"/>
      <c r="R352" s="121"/>
      <c r="S352" s="6"/>
      <c r="T352" s="60"/>
      <c r="W352" s="120">
        <f t="shared" si="30"/>
        <v>0</v>
      </c>
    </row>
    <row r="353" spans="1:23">
      <c r="A353" s="19">
        <v>38077</v>
      </c>
      <c r="B353" s="14">
        <f t="shared" si="28"/>
        <v>69.077883936985003</v>
      </c>
      <c r="C353" s="60">
        <v>95.151700000000005</v>
      </c>
      <c r="D353" s="24">
        <f t="shared" si="27"/>
        <v>134.81196282235473</v>
      </c>
      <c r="E353" s="22"/>
      <c r="F353" s="22"/>
      <c r="G353" s="22"/>
      <c r="H353" s="22"/>
      <c r="I353" s="25">
        <f t="shared" si="29"/>
        <v>20.6229710833965</v>
      </c>
      <c r="J353" s="8">
        <v>1308.0999999999999</v>
      </c>
      <c r="K353" s="8">
        <f>K352*(K355/K352)^(1/3)</f>
        <v>83.696085938343884</v>
      </c>
      <c r="L353" s="44">
        <v>422.10824212642393</v>
      </c>
      <c r="M353" s="8">
        <f>M352*(M355/M352)^(1/3)</f>
        <v>84.526371011968067</v>
      </c>
      <c r="Q353" s="60"/>
      <c r="R353" s="121"/>
      <c r="S353" s="6"/>
      <c r="T353" s="60"/>
      <c r="W353" s="120">
        <f t="shared" si="30"/>
        <v>0</v>
      </c>
    </row>
    <row r="354" spans="1:23">
      <c r="A354" s="19">
        <v>38107</v>
      </c>
      <c r="B354" s="14">
        <f t="shared" si="28"/>
        <v>69.501640063717758</v>
      </c>
      <c r="C354" s="60">
        <v>95.41995</v>
      </c>
      <c r="D354" s="24">
        <f t="shared" si="27"/>
        <v>135.63896260791495</v>
      </c>
      <c r="E354" s="22"/>
      <c r="F354" s="22"/>
      <c r="G354" s="22"/>
      <c r="H354" s="22"/>
      <c r="I354" s="25">
        <f t="shared" si="29"/>
        <v>20.749482056951997</v>
      </c>
      <c r="J354" s="8">
        <v>1356.4</v>
      </c>
      <c r="K354" s="8">
        <f>K353*(K355/K352)^(1/3)</f>
        <v>84.242972225998059</v>
      </c>
      <c r="L354" s="44">
        <v>390.84096493187405</v>
      </c>
      <c r="M354" s="8">
        <f>M353*(M355/M352)^(1/3)</f>
        <v>84.080105459069955</v>
      </c>
      <c r="Q354" s="60"/>
      <c r="R354" s="121"/>
      <c r="S354" s="6"/>
      <c r="T354" s="60"/>
      <c r="W354" s="120">
        <f t="shared" si="30"/>
        <v>0</v>
      </c>
    </row>
    <row r="355" spans="1:23">
      <c r="A355" s="19">
        <v>38138</v>
      </c>
      <c r="B355" s="14">
        <f t="shared" si="28"/>
        <v>72.212452411369867</v>
      </c>
      <c r="C355" s="60">
        <v>99.5762</v>
      </c>
      <c r="D355" s="24">
        <f t="shared" si="27"/>
        <v>140.92936689654996</v>
      </c>
      <c r="E355" s="22"/>
      <c r="F355" s="22"/>
      <c r="G355" s="22"/>
      <c r="H355" s="22"/>
      <c r="I355" s="25">
        <f t="shared" si="29"/>
        <v>21.558786011733559</v>
      </c>
      <c r="J355" s="8">
        <v>1391.5</v>
      </c>
      <c r="K355" s="93">
        <f>QUARTERLY!B122</f>
        <v>84.793431973608818</v>
      </c>
      <c r="L355" s="44">
        <v>430.58563770381954</v>
      </c>
      <c r="M355" s="93">
        <f>QUARTERLY!C122</f>
        <v>83.636196010442276</v>
      </c>
      <c r="Q355" s="60"/>
      <c r="R355" s="121"/>
      <c r="S355" s="6"/>
      <c r="T355" s="60"/>
      <c r="W355" s="120">
        <f t="shared" si="30"/>
        <v>0</v>
      </c>
    </row>
    <row r="356" spans="1:23">
      <c r="A356" s="19">
        <v>38168</v>
      </c>
      <c r="B356" s="14">
        <f t="shared" si="28"/>
        <v>69.040093705508951</v>
      </c>
      <c r="C356" s="60">
        <v>95.318010000000001</v>
      </c>
      <c r="D356" s="24">
        <f t="shared" si="27"/>
        <v>134.73821164483684</v>
      </c>
      <c r="E356" s="22"/>
      <c r="F356" s="22"/>
      <c r="G356" s="22"/>
      <c r="H356" s="22"/>
      <c r="I356" s="25">
        <f t="shared" si="29"/>
        <v>20.611688936252612</v>
      </c>
      <c r="J356" s="8">
        <v>1328.5</v>
      </c>
      <c r="K356" s="8">
        <f>K355*(K358/K355)^(1/3)</f>
        <v>84.867942936354609</v>
      </c>
      <c r="L356" s="44">
        <v>415.83276747822202</v>
      </c>
      <c r="M356" s="8">
        <f>M355*(M358/M355)^(1/3)</f>
        <v>83.871792173327677</v>
      </c>
      <c r="Q356" s="60"/>
      <c r="R356" s="121"/>
      <c r="S356" s="6"/>
      <c r="T356" s="60"/>
      <c r="W356" s="120">
        <f t="shared" si="30"/>
        <v>0</v>
      </c>
    </row>
    <row r="357" spans="1:23">
      <c r="A357" s="19">
        <v>38199</v>
      </c>
      <c r="B357" s="14">
        <f t="shared" si="28"/>
        <v>60.961029524623825</v>
      </c>
      <c r="C357" s="60">
        <v>83.613810000000001</v>
      </c>
      <c r="D357" s="24">
        <f t="shared" si="27"/>
        <v>118.97116092008585</v>
      </c>
      <c r="E357" s="22"/>
      <c r="F357" s="22"/>
      <c r="G357" s="22"/>
      <c r="H357" s="22"/>
      <c r="I357" s="25">
        <f t="shared" si="29"/>
        <v>18.199711361269436</v>
      </c>
      <c r="J357" s="8">
        <v>1199.8</v>
      </c>
      <c r="K357" s="8">
        <f>K356*(K358/K355)^(1/3)</f>
        <v>84.942519374496783</v>
      </c>
      <c r="L357" s="44">
        <v>342.72899262899261</v>
      </c>
      <c r="M357" s="8">
        <f>M356*(M358/M355)^(1/3)</f>
        <v>84.108051990881918</v>
      </c>
      <c r="Q357" s="60"/>
      <c r="R357" s="121"/>
      <c r="S357" s="6"/>
      <c r="T357" s="60"/>
      <c r="W357" s="120">
        <f t="shared" si="30"/>
        <v>0</v>
      </c>
    </row>
    <row r="358" spans="1:23">
      <c r="A358" s="19">
        <v>38230</v>
      </c>
      <c r="B358" s="14">
        <f t="shared" si="28"/>
        <v>73.138366904158062</v>
      </c>
      <c r="C358" s="60">
        <v>100.3395</v>
      </c>
      <c r="D358" s="24">
        <f>D357*(I358/I357)</f>
        <v>142.73637578368249</v>
      </c>
      <c r="E358" s="22"/>
      <c r="F358" s="22"/>
      <c r="G358" s="22"/>
      <c r="H358" s="22"/>
      <c r="I358" s="25">
        <f t="shared" si="29"/>
        <v>21.835214685024823</v>
      </c>
      <c r="J358" s="8">
        <v>1400.6</v>
      </c>
      <c r="K358" s="93">
        <f>QUARTERLY!B123</f>
        <v>85.017161345570841</v>
      </c>
      <c r="L358" s="44">
        <v>452.16446280991738</v>
      </c>
      <c r="M358" s="93">
        <f>QUARTERLY!C123</f>
        <v>84.344977332564653</v>
      </c>
      <c r="Q358" s="60"/>
      <c r="R358" s="121"/>
      <c r="S358" s="6"/>
      <c r="T358" s="60"/>
      <c r="W358" s="120">
        <f t="shared" si="30"/>
        <v>0</v>
      </c>
    </row>
    <row r="359" spans="1:23">
      <c r="A359" s="19">
        <v>38260</v>
      </c>
      <c r="B359" s="14">
        <f t="shared" si="28"/>
        <v>71.251137901439364</v>
      </c>
      <c r="C359" s="60">
        <v>98.913399999999996</v>
      </c>
      <c r="D359" s="24">
        <f>D358*(I359/I358)</f>
        <v>139.05327155912528</v>
      </c>
      <c r="E359" s="22"/>
      <c r="F359" s="22"/>
      <c r="G359" s="22"/>
      <c r="H359" s="22"/>
      <c r="I359" s="25">
        <f t="shared" si="29"/>
        <v>21.271788781789002</v>
      </c>
      <c r="J359" s="8">
        <v>1392.6000000000001</v>
      </c>
      <c r="K359" s="8">
        <f>K358*(K361/K358)^(1/3)</f>
        <v>85.975805104570853</v>
      </c>
      <c r="L359" s="44">
        <v>431.02602188965824</v>
      </c>
      <c r="M359" s="8">
        <f>M358*(M361/M358)^(1/3)</f>
        <v>84.944482766637492</v>
      </c>
      <c r="Q359" s="60"/>
      <c r="R359" s="121"/>
      <c r="S359" s="6"/>
      <c r="T359" s="60"/>
      <c r="W359" s="120">
        <f t="shared" si="30"/>
        <v>0</v>
      </c>
    </row>
    <row r="360" spans="1:23">
      <c r="A360" s="19">
        <v>38291</v>
      </c>
      <c r="B360" s="14">
        <f t="shared" si="28"/>
        <v>74.432353483831463</v>
      </c>
      <c r="C360" s="60">
        <v>101.3698</v>
      </c>
      <c r="D360" s="24">
        <f t="shared" ref="D360:D369" si="31">D359*(I360/I359)</f>
        <v>145.26171183524266</v>
      </c>
      <c r="I360" s="25">
        <f t="shared" si="29"/>
        <v>22.221530048119202</v>
      </c>
      <c r="J360" s="8">
        <v>1460.2</v>
      </c>
      <c r="K360" s="8">
        <f>K359*(K361/K358)^(1/3)</f>
        <v>86.945258420631163</v>
      </c>
      <c r="L360" s="44">
        <v>464.27502792048244</v>
      </c>
      <c r="M360" s="8">
        <f>M359*(M361/M358)^(1/3)</f>
        <v>85.54824935267041</v>
      </c>
      <c r="Q360" s="60"/>
      <c r="R360" s="121"/>
      <c r="S360" s="6"/>
      <c r="T360" s="60"/>
      <c r="W360" s="120">
        <f t="shared" si="30"/>
        <v>0</v>
      </c>
    </row>
    <row r="361" spans="1:23">
      <c r="A361" s="19">
        <v>38321</v>
      </c>
      <c r="B361" s="14">
        <f t="shared" si="28"/>
        <v>76.008035270113098</v>
      </c>
      <c r="C361" s="60">
        <v>104.9241</v>
      </c>
      <c r="D361" s="24">
        <f t="shared" si="31"/>
        <v>148.33680247620438</v>
      </c>
      <c r="I361" s="25">
        <f t="shared" si="29"/>
        <v>22.691944572466298</v>
      </c>
      <c r="J361" s="8">
        <v>1516.9</v>
      </c>
      <c r="K361" s="94">
        <f>QUARTERLY!B124</f>
        <v>87.92564318107722</v>
      </c>
      <c r="L361" s="44">
        <v>468.6788697788698</v>
      </c>
      <c r="M361" s="94">
        <f>QUARTERLY!C124</f>
        <v>86.156307377988554</v>
      </c>
      <c r="Q361" s="60"/>
      <c r="R361" s="121"/>
      <c r="S361" s="6"/>
      <c r="T361" s="60"/>
      <c r="W361" s="120">
        <f t="shared" si="30"/>
        <v>0</v>
      </c>
    </row>
    <row r="362" spans="1:23">
      <c r="A362" s="19">
        <v>38352</v>
      </c>
      <c r="B362" s="14">
        <f t="shared" si="28"/>
        <v>73.141962143190526</v>
      </c>
      <c r="C362" s="60">
        <v>101.5796</v>
      </c>
      <c r="D362" s="24">
        <f t="shared" si="31"/>
        <v>142.7433922295138</v>
      </c>
      <c r="I362" s="25">
        <f t="shared" si="29"/>
        <v>21.836288031606664</v>
      </c>
      <c r="J362" s="8">
        <v>1451.1</v>
      </c>
      <c r="K362" s="8">
        <f>K361*(K364/K361)^(1/3)</f>
        <v>88.542772046344453</v>
      </c>
      <c r="L362" s="44">
        <v>470.77069466160378</v>
      </c>
      <c r="M362" s="8">
        <f>M361*(M364/M361)^(1/3)</f>
        <v>86.418023163470579</v>
      </c>
      <c r="Q362" s="60"/>
      <c r="R362" s="121"/>
      <c r="S362" s="6"/>
      <c r="T362" s="60"/>
      <c r="W362" s="120">
        <f t="shared" si="30"/>
        <v>0</v>
      </c>
    </row>
    <row r="363" spans="1:23">
      <c r="A363" s="19">
        <v>38383</v>
      </c>
      <c r="B363" s="14">
        <f t="shared" si="28"/>
        <v>72.352804274316767</v>
      </c>
      <c r="C363" s="60">
        <v>99.156840000000003</v>
      </c>
      <c r="D363" s="24">
        <f t="shared" si="31"/>
        <v>141.20327670749478</v>
      </c>
      <c r="I363" s="25">
        <f t="shared" si="29"/>
        <v>21.600687590735241</v>
      </c>
      <c r="J363" s="8">
        <v>1472.1</v>
      </c>
      <c r="K363" s="8">
        <f>K362*(K364/K361)^(1/3)</f>
        <v>89.164232390149323</v>
      </c>
      <c r="L363" s="44">
        <v>441.2649542104088</v>
      </c>
      <c r="M363" s="8">
        <f>M362*(M364/M361)^(1/3)</f>
        <v>86.680533959259506</v>
      </c>
      <c r="Q363" s="60"/>
      <c r="R363" s="121"/>
      <c r="S363" s="6"/>
      <c r="T363" s="60"/>
      <c r="W363" s="120">
        <f t="shared" si="30"/>
        <v>0</v>
      </c>
    </row>
    <row r="364" spans="1:23">
      <c r="A364" s="19">
        <v>38411</v>
      </c>
      <c r="B364" s="14">
        <f t="shared" si="28"/>
        <v>70.441790691242943</v>
      </c>
      <c r="C364" s="60">
        <v>97.034090000000006</v>
      </c>
      <c r="D364" s="24">
        <f t="shared" si="31"/>
        <v>137.47375464585522</v>
      </c>
      <c r="I364" s="25">
        <f t="shared" si="29"/>
        <v>21.030160880628415</v>
      </c>
      <c r="J364" s="8">
        <v>1436</v>
      </c>
      <c r="K364" s="94">
        <f>QUARTERLY!B125</f>
        <v>89.790054614094132</v>
      </c>
      <c r="L364" s="44">
        <v>437.96207281661827</v>
      </c>
      <c r="M364" s="94">
        <f>QUARTERLY!C125</f>
        <v>86.943842180346792</v>
      </c>
      <c r="Q364" s="60"/>
      <c r="R364" s="121"/>
      <c r="S364" s="6"/>
      <c r="T364" s="60"/>
      <c r="W364" s="120">
        <f t="shared" si="30"/>
        <v>0</v>
      </c>
    </row>
    <row r="365" spans="1:23">
      <c r="A365" s="19">
        <v>38442</v>
      </c>
      <c r="B365" s="14">
        <f t="shared" si="28"/>
        <v>70.774596346326689</v>
      </c>
      <c r="C365" s="60">
        <v>96.766990000000007</v>
      </c>
      <c r="D365" s="24">
        <f t="shared" si="31"/>
        <v>138.12325606429977</v>
      </c>
      <c r="I365" s="25">
        <f t="shared" si="29"/>
        <v>21.12951889523471</v>
      </c>
      <c r="J365" s="8">
        <v>1413</v>
      </c>
      <c r="K365" s="8">
        <f>K364*(K367/K364)^(1/3)</f>
        <v>89.490752211276615</v>
      </c>
      <c r="L365" s="44">
        <v>462.18320303774846</v>
      </c>
      <c r="M365" s="8">
        <f>M364*(M367/M364)^(1/3)</f>
        <v>86.548277827749232</v>
      </c>
      <c r="Q365" s="60"/>
      <c r="R365" s="121"/>
      <c r="S365" s="6"/>
      <c r="T365" s="60"/>
      <c r="W365" s="120">
        <f t="shared" si="30"/>
        <v>0</v>
      </c>
    </row>
    <row r="366" spans="1:23">
      <c r="A366" s="19">
        <v>38472</v>
      </c>
      <c r="B366" s="14">
        <f t="shared" si="28"/>
        <v>69.745645583475294</v>
      </c>
      <c r="C366" s="60">
        <v>95.277370000000005</v>
      </c>
      <c r="D366" s="24">
        <f t="shared" si="31"/>
        <v>136.11516224205565</v>
      </c>
      <c r="H366" s="54"/>
      <c r="I366" s="25">
        <f t="shared" si="29"/>
        <v>20.82232908832226</v>
      </c>
      <c r="J366" s="8">
        <v>1399.8</v>
      </c>
      <c r="K366" s="8">
        <f>K365*(K367/K364)^(1/3)</f>
        <v>89.192447490537774</v>
      </c>
      <c r="L366" s="44">
        <v>441.81543444270716</v>
      </c>
      <c r="M366" s="8">
        <f>M365*(M367/M364)^(1/3)</f>
        <v>86.154513155878007</v>
      </c>
      <c r="Q366" s="60"/>
      <c r="R366" s="121"/>
      <c r="S366" s="6"/>
      <c r="T366" s="60"/>
      <c r="W366" s="120">
        <f t="shared" si="30"/>
        <v>0</v>
      </c>
    </row>
    <row r="367" spans="1:23">
      <c r="A367" s="19">
        <v>38503</v>
      </c>
      <c r="B367" s="14">
        <f t="shared" si="28"/>
        <v>74.420572674133993</v>
      </c>
      <c r="C367" s="60">
        <v>102.5973</v>
      </c>
      <c r="D367" s="24">
        <f t="shared" si="31"/>
        <v>145.23872048130369</v>
      </c>
      <c r="H367" s="54"/>
      <c r="I367" s="25">
        <f t="shared" si="29"/>
        <v>22.218012926807965</v>
      </c>
      <c r="J367" s="8">
        <v>1482.2</v>
      </c>
      <c r="K367" s="94">
        <f>QUARTERLY!B126</f>
        <v>88.895137126246013</v>
      </c>
      <c r="L367" s="44">
        <v>475.50482465937006</v>
      </c>
      <c r="M367" s="94">
        <f>QUARTERLY!C126</f>
        <v>85.762539976809464</v>
      </c>
      <c r="Q367" s="60"/>
      <c r="R367" s="121"/>
      <c r="S367" s="6"/>
      <c r="T367" s="60"/>
      <c r="W367" s="120">
        <f t="shared" si="30"/>
        <v>0</v>
      </c>
    </row>
    <row r="368" spans="1:23">
      <c r="A368" s="19">
        <v>38533</v>
      </c>
      <c r="B368" s="14">
        <f t="shared" si="28"/>
        <v>73.098157425014904</v>
      </c>
      <c r="C368" s="60">
        <v>101.59399999999999</v>
      </c>
      <c r="D368" s="24">
        <f t="shared" si="31"/>
        <v>142.65790321766852</v>
      </c>
      <c r="H368" s="54"/>
      <c r="I368" s="25">
        <f t="shared" si="29"/>
        <v>21.823210279585826</v>
      </c>
      <c r="J368" s="8">
        <v>1431.9</v>
      </c>
      <c r="K368" s="8">
        <f>K367*(K370/K367)^(1/3)</f>
        <v>88.016421091958989</v>
      </c>
      <c r="L368" s="44">
        <v>475.50482465937006</v>
      </c>
      <c r="M368" s="8">
        <f>M367*(M370/M367)^(1/3)</f>
        <v>85.60474285866384</v>
      </c>
      <c r="Q368" s="60"/>
      <c r="R368" s="121"/>
      <c r="S368" s="6"/>
      <c r="T368" s="60"/>
      <c r="W368" s="120">
        <f t="shared" si="30"/>
        <v>0</v>
      </c>
    </row>
    <row r="369" spans="1:23">
      <c r="A369" s="19">
        <v>38564</v>
      </c>
      <c r="B369" s="14">
        <f t="shared" si="28"/>
        <v>72.103814192719966</v>
      </c>
      <c r="C369" s="60">
        <v>99.707130000000006</v>
      </c>
      <c r="D369" s="24">
        <f t="shared" si="31"/>
        <v>140.71734923389147</v>
      </c>
      <c r="H369" s="54"/>
      <c r="I369" s="25">
        <f t="shared" si="29"/>
        <v>21.526352435108482</v>
      </c>
      <c r="J369" s="8">
        <v>1408.5</v>
      </c>
      <c r="K369" s="8">
        <f>K368*(K370/K367)^(1/3)</f>
        <v>87.14639104313612</v>
      </c>
      <c r="L369" s="44">
        <v>458.32984141165957</v>
      </c>
      <c r="M369" s="8">
        <f>M368*(M370/M367)^(1/3)</f>
        <v>85.447236076258065</v>
      </c>
      <c r="Q369" s="60"/>
      <c r="R369" s="121"/>
      <c r="S369" s="6"/>
      <c r="T369" s="60"/>
      <c r="W369" s="120">
        <f t="shared" si="30"/>
        <v>0</v>
      </c>
    </row>
    <row r="370" spans="1:23">
      <c r="A370" s="19">
        <v>38595</v>
      </c>
      <c r="B370" s="14">
        <f t="shared" si="28"/>
        <v>71.189872700908126</v>
      </c>
      <c r="C370" s="60">
        <v>96.72542</v>
      </c>
      <c r="D370" s="24">
        <f t="shared" ref="D370:D446" si="32">D369*(I370/I369)</f>
        <v>138.93370677998621</v>
      </c>
      <c r="H370" s="54"/>
      <c r="I370" s="25">
        <f t="shared" si="29"/>
        <v>21.253498261191606</v>
      </c>
      <c r="J370" s="8">
        <v>1391.9</v>
      </c>
      <c r="K370" s="93">
        <f>QUARTERLY!B127</f>
        <v>86.284961120022345</v>
      </c>
      <c r="L370" s="44">
        <v>436.86111235202145</v>
      </c>
      <c r="M370" s="94">
        <f>QUARTERLY!C127</f>
        <v>85.290019095394527</v>
      </c>
      <c r="Q370" s="60"/>
      <c r="R370" s="121"/>
      <c r="S370" s="6"/>
      <c r="T370" s="60"/>
      <c r="W370" s="120">
        <f t="shared" si="30"/>
        <v>0</v>
      </c>
    </row>
    <row r="371" spans="1:23">
      <c r="A371" s="19">
        <v>38625</v>
      </c>
      <c r="B371" s="14">
        <f t="shared" si="28"/>
        <v>75.465941140243103</v>
      </c>
      <c r="C371" s="60">
        <v>102.7927</v>
      </c>
      <c r="D371" s="24">
        <f t="shared" si="32"/>
        <v>147.27885498972785</v>
      </c>
      <c r="H371" s="54"/>
      <c r="I371" s="25">
        <f t="shared" si="29"/>
        <v>22.530104184086909</v>
      </c>
      <c r="J371" s="8">
        <v>1472.2</v>
      </c>
      <c r="K371" s="8">
        <f>K370*(K373/K370)^(1/3)</f>
        <v>86.284961120022345</v>
      </c>
      <c r="L371" s="44">
        <v>464.49522001340182</v>
      </c>
      <c r="M371" s="8">
        <f>M370*(M373/M370)^(1/3)</f>
        <v>84.947379354377759</v>
      </c>
      <c r="Q371" s="60"/>
      <c r="R371" s="121"/>
      <c r="S371" s="6"/>
      <c r="T371" s="60"/>
      <c r="W371" s="120">
        <f t="shared" si="30"/>
        <v>0</v>
      </c>
    </row>
    <row r="372" spans="1:23">
      <c r="A372" s="19">
        <v>38656</v>
      </c>
      <c r="B372" s="14">
        <f t="shared" si="28"/>
        <v>76.490424809907552</v>
      </c>
      <c r="C372" s="60">
        <v>104.2663</v>
      </c>
      <c r="D372" s="24">
        <f t="shared" si="32"/>
        <v>149.27823086106901</v>
      </c>
      <c r="H372" s="54"/>
      <c r="I372" s="25">
        <f t="shared" si="29"/>
        <v>22.835960355277322</v>
      </c>
      <c r="J372" s="8">
        <v>1509.6</v>
      </c>
      <c r="K372" s="8">
        <f>K371*(K373/K370)^(1/3)</f>
        <v>86.284961120022345</v>
      </c>
      <c r="L372" s="44">
        <v>451.83417467053829</v>
      </c>
      <c r="M372" s="8">
        <f>M371*(M373/M370)^(1/3)</f>
        <v>84.606116116653737</v>
      </c>
      <c r="Q372" s="60"/>
      <c r="R372" s="121"/>
      <c r="S372" s="6"/>
      <c r="T372" s="60"/>
      <c r="W372" s="120">
        <f t="shared" si="30"/>
        <v>0</v>
      </c>
    </row>
    <row r="373" spans="1:23">
      <c r="A373" s="19">
        <v>38686</v>
      </c>
      <c r="B373" s="14">
        <f t="shared" si="28"/>
        <v>74.13125002493743</v>
      </c>
      <c r="C373" s="60">
        <v>101.7681</v>
      </c>
      <c r="D373" s="24">
        <f t="shared" si="32"/>
        <v>144.67408022303036</v>
      </c>
      <c r="H373" s="54"/>
      <c r="I373" s="25">
        <f t="shared" si="29"/>
        <v>22.131636618095389</v>
      </c>
      <c r="J373" s="8">
        <v>1419.8</v>
      </c>
      <c r="K373" s="93">
        <f>QUARTERLY!B128</f>
        <v>86.284961120022345</v>
      </c>
      <c r="L373" s="44">
        <v>478.36732186732183</v>
      </c>
      <c r="M373" s="94">
        <f>QUARTERLY!C128</f>
        <v>84.266223852328849</v>
      </c>
      <c r="Q373" s="60"/>
      <c r="R373" s="121"/>
      <c r="S373" s="6"/>
      <c r="T373" s="60"/>
      <c r="W373" s="120">
        <f t="shared" si="30"/>
        <v>0</v>
      </c>
    </row>
    <row r="374" spans="1:23">
      <c r="A374" s="19">
        <v>38717</v>
      </c>
      <c r="B374" s="14">
        <f t="shared" si="28"/>
        <v>74.411410484644477</v>
      </c>
      <c r="C374" s="60">
        <v>102.3137</v>
      </c>
      <c r="D374" s="24">
        <f t="shared" si="32"/>
        <v>145.22083961005464</v>
      </c>
      <c r="H374" s="54"/>
      <c r="I374" s="25">
        <f t="shared" si="29"/>
        <v>22.21527758579672</v>
      </c>
      <c r="J374" s="8">
        <v>1424.2</v>
      </c>
      <c r="K374" s="8">
        <f>K373*(K376/K373)^(1/3)</f>
        <v>86.631590223686203</v>
      </c>
      <c r="L374" s="44">
        <v>488.49615814161268</v>
      </c>
      <c r="M374" s="8">
        <f>M373*(M376/M373)^(1/3)</f>
        <v>84.580067433936961</v>
      </c>
      <c r="Q374" s="60"/>
      <c r="R374" s="121"/>
      <c r="S374" s="6"/>
      <c r="T374" s="60"/>
      <c r="W374" s="120">
        <f t="shared" si="30"/>
        <v>0</v>
      </c>
    </row>
    <row r="375" spans="1:23" ht="15">
      <c r="A375" s="19">
        <v>38748</v>
      </c>
      <c r="B375" s="14">
        <f t="shared" si="28"/>
        <v>81.311732981417009</v>
      </c>
      <c r="C375" s="60">
        <v>105.78740000000001</v>
      </c>
      <c r="D375" s="24">
        <f t="shared" si="32"/>
        <v>158.68746549491465</v>
      </c>
      <c r="H375" s="54"/>
      <c r="I375" s="25">
        <f t="shared" ref="I375:I420" si="33">+(J375/K375+L375/M375)</f>
        <v>24.275345775593404</v>
      </c>
      <c r="J375" s="44">
        <v>1583.2</v>
      </c>
      <c r="K375" s="8">
        <f>K374*(K376/K373)^(1/3)</f>
        <v>86.979611826505732</v>
      </c>
      <c r="L375" s="44">
        <v>515.6</v>
      </c>
      <c r="M375" s="8">
        <f>M374*(M376/M373)^(1/3)</f>
        <v>84.895079903733162</v>
      </c>
      <c r="P375" s="393"/>
      <c r="Q375" s="60"/>
      <c r="R375" s="121"/>
      <c r="S375" s="6"/>
      <c r="T375" s="60"/>
      <c r="W375" s="120">
        <f t="shared" si="30"/>
        <v>0</v>
      </c>
    </row>
    <row r="376" spans="1:23" ht="15">
      <c r="A376" s="19">
        <v>38776</v>
      </c>
      <c r="B376" s="14">
        <f t="shared" si="28"/>
        <v>78.821815781463073</v>
      </c>
      <c r="C376" s="60">
        <v>106.1797</v>
      </c>
      <c r="D376" s="24">
        <f t="shared" si="32"/>
        <v>153.82815878399774</v>
      </c>
      <c r="F376" s="6"/>
      <c r="H376" s="54"/>
      <c r="I376" s="25">
        <f t="shared" si="33"/>
        <v>23.531989327941591</v>
      </c>
      <c r="J376" s="44">
        <v>1555</v>
      </c>
      <c r="K376" s="93">
        <f>QUARTERLY!B129</f>
        <v>87.329031522511798</v>
      </c>
      <c r="L376" s="44">
        <v>487.9</v>
      </c>
      <c r="M376" s="94">
        <f>QUARTERLY!C129</f>
        <v>85.211265615158709</v>
      </c>
      <c r="P376" s="393"/>
      <c r="Q376" s="60"/>
      <c r="R376" s="121"/>
      <c r="S376" s="6"/>
      <c r="T376" s="60"/>
      <c r="W376" s="120">
        <f t="shared" si="30"/>
        <v>0</v>
      </c>
    </row>
    <row r="377" spans="1:23" ht="15">
      <c r="A377" s="19">
        <v>38807</v>
      </c>
      <c r="B377" s="14">
        <f t="shared" si="28"/>
        <v>79.032661685655412</v>
      </c>
      <c r="C377" s="60">
        <v>102.4884</v>
      </c>
      <c r="D377" s="24">
        <f t="shared" si="32"/>
        <v>154.23964432144055</v>
      </c>
      <c r="F377" s="6"/>
      <c r="H377" s="54"/>
      <c r="I377" s="25">
        <f t="shared" si="33"/>
        <v>23.594936667052004</v>
      </c>
      <c r="J377" s="44">
        <v>1567.7</v>
      </c>
      <c r="K377" s="8">
        <f>K376*(K379/K376)^(1/3)</f>
        <v>88.263628884642188</v>
      </c>
      <c r="L377" s="44">
        <v>498.9</v>
      </c>
      <c r="M377" s="8">
        <f>M376*(M379/M376)^(1/3)</f>
        <v>85.525122097211408</v>
      </c>
      <c r="P377" s="393"/>
      <c r="Q377" s="60"/>
      <c r="R377" s="121"/>
      <c r="S377" s="6"/>
      <c r="T377" s="60"/>
      <c r="W377" s="120">
        <f t="shared" si="30"/>
        <v>0</v>
      </c>
    </row>
    <row r="378" spans="1:23" ht="15">
      <c r="A378" s="19">
        <v>38837</v>
      </c>
      <c r="B378" s="14">
        <f t="shared" si="28"/>
        <v>77.552954375847236</v>
      </c>
      <c r="C378" s="60">
        <v>109.602</v>
      </c>
      <c r="D378" s="24">
        <f t="shared" si="32"/>
        <v>151.35185686373848</v>
      </c>
      <c r="F378" s="6"/>
      <c r="H378" s="54"/>
      <c r="I378" s="25">
        <f t="shared" si="33"/>
        <v>23.153175001481848</v>
      </c>
      <c r="J378" s="44">
        <v>1544.9</v>
      </c>
      <c r="K378" s="8">
        <f>K377*(K379/K376)^(1/3)</f>
        <v>89.208228329860788</v>
      </c>
      <c r="L378" s="44">
        <v>500.9</v>
      </c>
      <c r="M378" s="8">
        <f>M377*(M379/M376)^(1/3)</f>
        <v>85.840134598842212</v>
      </c>
      <c r="P378" s="393"/>
      <c r="Q378" s="60"/>
      <c r="R378" s="121"/>
      <c r="S378" s="6"/>
      <c r="T378" s="60"/>
      <c r="W378" s="120">
        <f t="shared" si="30"/>
        <v>0</v>
      </c>
    </row>
    <row r="379" spans="1:23" ht="15">
      <c r="A379" s="19">
        <v>38868</v>
      </c>
      <c r="B379" s="14">
        <f t="shared" si="28"/>
        <v>81.516804596132104</v>
      </c>
      <c r="C379" s="60">
        <v>110.95659999999999</v>
      </c>
      <c r="D379" s="24">
        <f t="shared" si="32"/>
        <v>159.08768196541499</v>
      </c>
      <c r="F379" s="6"/>
      <c r="I379" s="25">
        <f t="shared" si="33"/>
        <v>24.336569219903783</v>
      </c>
      <c r="J379" s="44">
        <v>1643.9</v>
      </c>
      <c r="K379" s="93">
        <f>QUARTERLY!B130</f>
        <v>90.162936900697503</v>
      </c>
      <c r="L379" s="44">
        <v>525.9</v>
      </c>
      <c r="M379" s="94">
        <f>QUARTERLY!C130</f>
        <v>86.156307377988554</v>
      </c>
      <c r="P379" s="393"/>
      <c r="Q379" s="60"/>
      <c r="R379" s="121"/>
      <c r="S379" s="6"/>
      <c r="T379" s="60"/>
      <c r="W379" s="120">
        <f t="shared" si="30"/>
        <v>0</v>
      </c>
    </row>
    <row r="380" spans="1:23" ht="15">
      <c r="A380" s="19">
        <v>38898</v>
      </c>
      <c r="B380" s="14">
        <f t="shared" si="28"/>
        <v>75.918967747926587</v>
      </c>
      <c r="C380" s="60">
        <v>105.0373</v>
      </c>
      <c r="D380" s="24">
        <f t="shared" si="32"/>
        <v>148.16297886138952</v>
      </c>
      <c r="F380" s="6"/>
      <c r="I380" s="25">
        <f t="shared" si="33"/>
        <v>22.665353761777915</v>
      </c>
      <c r="J380" s="44">
        <v>1540.2</v>
      </c>
      <c r="K380" s="8">
        <f>K379*(K382/K379)^(1/3)</f>
        <v>90.975925279502306</v>
      </c>
      <c r="L380" s="44">
        <v>497.3</v>
      </c>
      <c r="M380" s="8">
        <f>M379*(M382/M379)^(1/3)</f>
        <v>86.704091531737063</v>
      </c>
      <c r="P380" s="393"/>
      <c r="Q380" s="60"/>
      <c r="R380" s="121"/>
      <c r="S380" s="6"/>
      <c r="T380" s="60"/>
      <c r="W380" s="120">
        <f t="shared" si="30"/>
        <v>0</v>
      </c>
    </row>
    <row r="381" spans="1:23" ht="15">
      <c r="A381" s="19">
        <v>38929</v>
      </c>
      <c r="B381" s="14">
        <f t="shared" si="28"/>
        <v>72.190952248042294</v>
      </c>
      <c r="C381" s="60">
        <v>98.356790000000004</v>
      </c>
      <c r="D381" s="24">
        <f t="shared" si="32"/>
        <v>140.88740731333758</v>
      </c>
      <c r="F381" s="6"/>
      <c r="I381" s="25">
        <f t="shared" si="33"/>
        <v>21.552367209921428</v>
      </c>
      <c r="J381" s="44">
        <v>1490.7</v>
      </c>
      <c r="K381" s="8">
        <f>K380*(K382/K379)^(1/3)</f>
        <v>91.796244276927041</v>
      </c>
      <c r="L381" s="44">
        <v>463.6</v>
      </c>
      <c r="M381" s="8">
        <f>M380*(M382/M379)^(1/3)</f>
        <v>87.255358512085621</v>
      </c>
      <c r="P381" s="393"/>
      <c r="Q381" s="60"/>
      <c r="R381" s="121"/>
      <c r="S381" s="6"/>
      <c r="T381" s="60"/>
      <c r="W381" s="120">
        <f t="shared" si="30"/>
        <v>0</v>
      </c>
    </row>
    <row r="382" spans="1:23" ht="15">
      <c r="A382" s="19">
        <v>38960</v>
      </c>
      <c r="B382" s="14">
        <f t="shared" si="28"/>
        <v>77.120572727329716</v>
      </c>
      <c r="C382" s="60">
        <v>108.61660000000001</v>
      </c>
      <c r="D382" s="24">
        <f t="shared" si="32"/>
        <v>150.50802356423864</v>
      </c>
      <c r="F382" s="6"/>
      <c r="I382" s="25">
        <f t="shared" si="33"/>
        <v>23.024088907262424</v>
      </c>
      <c r="J382" s="44">
        <v>1580.7</v>
      </c>
      <c r="K382" s="93">
        <f>QUARTERLY!B131</f>
        <v>92.623959992279822</v>
      </c>
      <c r="L382" s="44">
        <v>523.20000000000005</v>
      </c>
      <c r="M382" s="94">
        <f>QUARTERLY!C131</f>
        <v>87.810130462940805</v>
      </c>
      <c r="P382" s="393"/>
      <c r="Q382" s="60"/>
      <c r="R382" s="121"/>
      <c r="S382" s="6"/>
      <c r="T382" s="60"/>
      <c r="W382" s="120">
        <f t="shared" si="30"/>
        <v>0</v>
      </c>
    </row>
    <row r="383" spans="1:23" ht="15">
      <c r="A383" s="19">
        <v>38990</v>
      </c>
      <c r="B383" s="14">
        <f t="shared" si="28"/>
        <v>78.134936057491743</v>
      </c>
      <c r="C383" s="60">
        <v>108.44799999999999</v>
      </c>
      <c r="D383" s="24">
        <f t="shared" si="32"/>
        <v>152.4876486448058</v>
      </c>
      <c r="F383" s="6"/>
      <c r="I383" s="25">
        <f t="shared" si="33"/>
        <v>23.326923684961642</v>
      </c>
      <c r="J383" s="44">
        <v>1579.6</v>
      </c>
      <c r="K383" s="8">
        <f>K382*(K385/K382)^(1/3)</f>
        <v>93.069274337848086</v>
      </c>
      <c r="L383" s="44">
        <v>558.5</v>
      </c>
      <c r="M383" s="8">
        <f>M382*(M385/M382)^(1/3)</f>
        <v>87.88881341764052</v>
      </c>
      <c r="P383" s="393"/>
      <c r="Q383" s="60"/>
      <c r="R383" s="121"/>
      <c r="S383" s="6"/>
      <c r="T383" s="60"/>
      <c r="W383" s="120">
        <f t="shared" si="30"/>
        <v>0</v>
      </c>
    </row>
    <row r="384" spans="1:23" ht="15">
      <c r="A384" s="19">
        <v>39021</v>
      </c>
      <c r="B384" s="14">
        <f t="shared" si="28"/>
        <v>79.458093442876404</v>
      </c>
      <c r="C384" s="60">
        <v>111.4907</v>
      </c>
      <c r="D384" s="24">
        <f t="shared" si="32"/>
        <v>155.06991425689841</v>
      </c>
      <c r="F384" s="6"/>
      <c r="I384" s="25">
        <f t="shared" si="33"/>
        <v>23.721947894482344</v>
      </c>
      <c r="J384" s="44">
        <v>1615.1</v>
      </c>
      <c r="K384" s="8">
        <f>K383*(K385/K382)^(1/3)</f>
        <v>93.516729650682109</v>
      </c>
      <c r="L384" s="44">
        <v>567.5</v>
      </c>
      <c r="M384" s="8">
        <f>M383*(M385/M382)^(1/3)</f>
        <v>87.967566876817656</v>
      </c>
      <c r="P384" s="393"/>
      <c r="Q384" s="60"/>
      <c r="R384" s="121"/>
      <c r="S384" s="6"/>
      <c r="T384" s="60"/>
      <c r="W384" s="120">
        <f t="shared" si="30"/>
        <v>0</v>
      </c>
    </row>
    <row r="385" spans="1:23" ht="15">
      <c r="A385" s="19">
        <v>39051</v>
      </c>
      <c r="B385" s="14">
        <f t="shared" si="28"/>
        <v>76.954291905246137</v>
      </c>
      <c r="C385" s="60">
        <v>107.8877</v>
      </c>
      <c r="D385" s="24">
        <f t="shared" si="32"/>
        <v>150.18351096009965</v>
      </c>
      <c r="F385" s="6"/>
      <c r="I385" s="25">
        <f t="shared" si="33"/>
        <v>22.974446324280564</v>
      </c>
      <c r="J385" s="44">
        <v>1588.6</v>
      </c>
      <c r="K385" s="93">
        <f>QUARTERLY!B132</f>
        <v>93.966336224052</v>
      </c>
      <c r="L385" s="44">
        <v>534.29999999999995</v>
      </c>
      <c r="M385" s="127">
        <f>QUARTERLY!C132</f>
        <v>88.046390903648273</v>
      </c>
      <c r="P385" s="393"/>
      <c r="Q385" s="60"/>
      <c r="R385" s="121"/>
      <c r="S385" s="6"/>
      <c r="T385" s="60"/>
      <c r="W385" s="120">
        <f t="shared" si="30"/>
        <v>0</v>
      </c>
    </row>
    <row r="386" spans="1:23" ht="15">
      <c r="A386" s="19">
        <v>39082</v>
      </c>
      <c r="B386" s="14">
        <f t="shared" si="28"/>
        <v>83.090799787360396</v>
      </c>
      <c r="C386" s="60">
        <v>112.4678</v>
      </c>
      <c r="D386" s="24">
        <f t="shared" si="32"/>
        <v>162.15948105810293</v>
      </c>
      <c r="F386" s="6"/>
      <c r="I386" s="25">
        <f t="shared" si="33"/>
        <v>24.806480216941818</v>
      </c>
      <c r="J386" s="44">
        <v>1743.1</v>
      </c>
      <c r="K386" s="8">
        <f>K385*(K388/K385)^(1/3)</f>
        <v>94.337748528364699</v>
      </c>
      <c r="L386" s="44">
        <v>557.6</v>
      </c>
      <c r="M386" s="8">
        <f>M385*(M388/M385)^(1/3)</f>
        <v>88.098861947595893</v>
      </c>
      <c r="P386" s="393"/>
      <c r="Q386" s="60"/>
      <c r="R386" s="121"/>
      <c r="S386" s="6"/>
      <c r="T386" s="60"/>
      <c r="W386" s="120">
        <f t="shared" si="30"/>
        <v>0</v>
      </c>
    </row>
    <row r="387" spans="1:23" ht="15">
      <c r="A387" s="19">
        <v>39113</v>
      </c>
      <c r="B387" s="14">
        <f t="shared" ref="B387:B450" si="34">(I387/(SUM($I$435:$I$446)/12))*100</f>
        <v>84.352417844934962</v>
      </c>
      <c r="C387" s="60">
        <v>121.6159</v>
      </c>
      <c r="D387" s="24">
        <f t="shared" si="32"/>
        <v>164.62164690598715</v>
      </c>
      <c r="F387" s="6"/>
      <c r="I387" s="25">
        <f t="shared" si="33"/>
        <v>25.183132066083374</v>
      </c>
      <c r="J387" s="44">
        <v>1758.3</v>
      </c>
      <c r="K387" s="8">
        <f>K386*(K388/K385)^(1/3)</f>
        <v>94.71062888076078</v>
      </c>
      <c r="L387" s="44">
        <v>583.4</v>
      </c>
      <c r="M387" s="8">
        <f>M386*(M388/M385)^(1/3)</f>
        <v>88.151364261541346</v>
      </c>
      <c r="P387" s="393"/>
      <c r="Q387" s="60"/>
      <c r="R387" s="121"/>
      <c r="S387" s="6"/>
      <c r="T387" s="60"/>
      <c r="W387" s="120">
        <f t="shared" si="30"/>
        <v>0</v>
      </c>
    </row>
    <row r="388" spans="1:23" ht="15">
      <c r="A388" s="19">
        <v>39141</v>
      </c>
      <c r="B388" s="14">
        <f t="shared" si="34"/>
        <v>84.478740202462717</v>
      </c>
      <c r="C388" s="60">
        <v>118.5732</v>
      </c>
      <c r="D388" s="24">
        <f t="shared" si="32"/>
        <v>164.86817682259837</v>
      </c>
      <c r="F388" s="6"/>
      <c r="I388" s="25">
        <f t="shared" si="33"/>
        <v>25.220845183191273</v>
      </c>
      <c r="J388" s="44">
        <v>1751.1</v>
      </c>
      <c r="K388" s="93">
        <f>QUARTERLY!B133</f>
        <v>95.084983083862127</v>
      </c>
      <c r="L388" s="44">
        <v>600.20000000000005</v>
      </c>
      <c r="M388" s="93">
        <f>QUARTERLY!C133</f>
        <v>88.203897864119909</v>
      </c>
      <c r="P388" s="393"/>
      <c r="Q388" s="60"/>
      <c r="R388" s="121"/>
      <c r="S388" s="6"/>
      <c r="T388" s="60"/>
      <c r="W388" s="120">
        <f t="shared" si="30"/>
        <v>0</v>
      </c>
    </row>
    <row r="389" spans="1:23" ht="15">
      <c r="A389" s="19">
        <v>39172</v>
      </c>
      <c r="B389" s="14">
        <f t="shared" si="34"/>
        <v>85.030441988336307</v>
      </c>
      <c r="C389" s="60">
        <v>119.35380000000001</v>
      </c>
      <c r="D389" s="24">
        <f t="shared" si="32"/>
        <v>165.94487454996457</v>
      </c>
      <c r="F389" s="6"/>
      <c r="I389" s="25">
        <f t="shared" si="33"/>
        <v>25.38555390511895</v>
      </c>
      <c r="J389" s="44">
        <v>1743</v>
      </c>
      <c r="K389" s="8">
        <f>K388*(K391/K388)^(1/3)</f>
        <v>95.800495789726369</v>
      </c>
      <c r="L389" s="44">
        <v>636.20000000000005</v>
      </c>
      <c r="M389" s="8">
        <f>M388*(M391/M388)^(1/3)</f>
        <v>88.465628636887843</v>
      </c>
      <c r="P389" s="393"/>
      <c r="Q389" s="60"/>
      <c r="R389" s="121"/>
      <c r="S389" s="6"/>
      <c r="T389" s="60"/>
      <c r="W389" s="120">
        <f t="shared" si="30"/>
        <v>0</v>
      </c>
    </row>
    <row r="390" spans="1:23" ht="15">
      <c r="A390" s="19">
        <v>39202</v>
      </c>
      <c r="B390" s="14">
        <f t="shared" si="34"/>
        <v>85.584959879634781</v>
      </c>
      <c r="C390" s="60">
        <v>119.5038</v>
      </c>
      <c r="D390" s="24">
        <f t="shared" si="32"/>
        <v>167.02706817092513</v>
      </c>
      <c r="F390" s="6"/>
      <c r="I390" s="25">
        <f t="shared" si="33"/>
        <v>25.551103365897259</v>
      </c>
      <c r="J390" s="44">
        <v>1794.6</v>
      </c>
      <c r="K390" s="8">
        <f>K389*(K391/K388)^(1/3)</f>
        <v>96.521392715218667</v>
      </c>
      <c r="L390" s="44">
        <v>617.4</v>
      </c>
      <c r="M390" s="8">
        <f>M389*(M391/M388)^(1/3)</f>
        <v>88.728136053308404</v>
      </c>
      <c r="P390" s="393"/>
      <c r="Q390" s="60"/>
      <c r="R390" s="121"/>
      <c r="S390" s="6"/>
      <c r="T390" s="60"/>
      <c r="W390" s="120">
        <f t="shared" si="30"/>
        <v>0</v>
      </c>
    </row>
    <row r="391" spans="1:23" ht="15">
      <c r="A391" s="19">
        <v>39233</v>
      </c>
      <c r="B391" s="14">
        <f t="shared" si="34"/>
        <v>89.082102766058213</v>
      </c>
      <c r="C391" s="60">
        <v>126.2448</v>
      </c>
      <c r="D391" s="24">
        <f t="shared" si="32"/>
        <v>173.8520701819748</v>
      </c>
      <c r="F391" s="6"/>
      <c r="I391" s="25">
        <f t="shared" si="33"/>
        <v>26.595163671609686</v>
      </c>
      <c r="J391" s="44">
        <v>1857</v>
      </c>
      <c r="K391" s="93">
        <f>QUARTERLY!B134</f>
        <v>97.247714376490237</v>
      </c>
      <c r="L391" s="44">
        <v>667.4</v>
      </c>
      <c r="M391" s="93">
        <f>QUARTERLY!C134</f>
        <v>88.991422417945799</v>
      </c>
      <c r="P391" s="393"/>
      <c r="Q391" s="60"/>
      <c r="R391" s="121"/>
      <c r="S391" s="6"/>
      <c r="T391" s="60"/>
      <c r="W391" s="120">
        <f t="shared" si="30"/>
        <v>0</v>
      </c>
    </row>
    <row r="392" spans="1:23" ht="15">
      <c r="A392" s="19">
        <v>39263</v>
      </c>
      <c r="B392" s="14">
        <f t="shared" si="34"/>
        <v>83.484960048601494</v>
      </c>
      <c r="C392" s="60">
        <v>120.9558</v>
      </c>
      <c r="D392" s="24">
        <f t="shared" si="32"/>
        <v>162.92872173914287</v>
      </c>
      <c r="F392" s="6"/>
      <c r="I392" s="25">
        <f t="shared" si="33"/>
        <v>24.924155443895998</v>
      </c>
      <c r="J392" s="44">
        <v>1755.8</v>
      </c>
      <c r="K392" s="8">
        <f>K391*(K394/K391)^(1/3)</f>
        <v>98.145525472017809</v>
      </c>
      <c r="L392" s="44">
        <v>627.20000000000005</v>
      </c>
      <c r="M392" s="8">
        <f>M391*(M394/M391)^(1/3)</f>
        <v>89.161904486795208</v>
      </c>
      <c r="P392" s="393"/>
      <c r="Q392" s="60"/>
      <c r="R392" s="121"/>
      <c r="S392" s="6"/>
      <c r="T392" s="60"/>
      <c r="W392" s="120">
        <f t="shared" si="30"/>
        <v>0</v>
      </c>
    </row>
    <row r="393" spans="1:23" ht="15">
      <c r="A393" s="19">
        <v>39294</v>
      </c>
      <c r="B393" s="14">
        <f t="shared" si="34"/>
        <v>86.976694635523032</v>
      </c>
      <c r="C393" s="60">
        <v>125.6966</v>
      </c>
      <c r="D393" s="24">
        <f t="shared" si="32"/>
        <v>169.74316894697873</v>
      </c>
      <c r="F393" s="6"/>
      <c r="I393" s="25">
        <f t="shared" si="33"/>
        <v>25.966601119890765</v>
      </c>
      <c r="J393" s="44">
        <v>1849.1</v>
      </c>
      <c r="K393" s="8">
        <f>K392*(K394/K391)^(1/3)</f>
        <v>99.051625346036687</v>
      </c>
      <c r="L393" s="44">
        <v>652</v>
      </c>
      <c r="M393" s="8">
        <f>M392*(M394/M391)^(1/3)</f>
        <v>89.332713150444533</v>
      </c>
      <c r="P393" s="393"/>
      <c r="Q393" s="60"/>
      <c r="R393" s="121"/>
      <c r="S393" s="6"/>
      <c r="T393" s="60"/>
      <c r="W393" s="120">
        <f t="shared" si="30"/>
        <v>0</v>
      </c>
    </row>
    <row r="394" spans="1:23" ht="15">
      <c r="A394" s="19">
        <v>39325</v>
      </c>
      <c r="B394" s="14">
        <f t="shared" si="34"/>
        <v>85.706740595329961</v>
      </c>
      <c r="C394" s="60">
        <v>122.95310000000001</v>
      </c>
      <c r="D394" s="24">
        <f t="shared" si="32"/>
        <v>167.26473464796652</v>
      </c>
      <c r="F394" s="6"/>
      <c r="I394" s="25">
        <f t="shared" si="33"/>
        <v>25.587460591034439</v>
      </c>
      <c r="J394" s="44">
        <v>1804.2</v>
      </c>
      <c r="K394" s="93">
        <f>QUARTERLY!B135</f>
        <v>99.966090522271287</v>
      </c>
      <c r="L394" s="44">
        <v>674.8</v>
      </c>
      <c r="M394" s="93">
        <f>QUARTERLY!C135</f>
        <v>89.503849034555842</v>
      </c>
      <c r="P394" s="393"/>
      <c r="Q394" s="60"/>
      <c r="R394" s="121"/>
      <c r="S394" s="6"/>
      <c r="T394" s="60"/>
      <c r="W394" s="120">
        <f t="shared" si="30"/>
        <v>0</v>
      </c>
    </row>
    <row r="395" spans="1:23" ht="15">
      <c r="A395" s="19">
        <v>39355</v>
      </c>
      <c r="B395" s="14">
        <f t="shared" si="34"/>
        <v>84.978978071124104</v>
      </c>
      <c r="C395" s="60">
        <v>124.4804</v>
      </c>
      <c r="D395" s="24">
        <f t="shared" si="32"/>
        <v>165.84443789356328</v>
      </c>
      <c r="F395" s="6"/>
      <c r="I395" s="25">
        <f t="shared" si="33"/>
        <v>25.370189524856901</v>
      </c>
      <c r="J395" s="44">
        <v>1815.6</v>
      </c>
      <c r="K395" s="8">
        <f>K394*(K397/K394)^(1/3)</f>
        <v>101.1218702651001</v>
      </c>
      <c r="L395" s="44">
        <v>670</v>
      </c>
      <c r="M395" s="8">
        <f>M394*(M397/M394)^(1/3)</f>
        <v>90.349871295298556</v>
      </c>
      <c r="P395" s="393"/>
      <c r="Q395" s="60"/>
      <c r="R395" s="121"/>
      <c r="S395" s="6"/>
      <c r="T395" s="60"/>
      <c r="W395" s="120">
        <f t="shared" si="30"/>
        <v>0</v>
      </c>
    </row>
    <row r="396" spans="1:23" ht="15">
      <c r="A396" s="19">
        <v>39386</v>
      </c>
      <c r="B396" s="14">
        <f t="shared" si="34"/>
        <v>88.266975681784714</v>
      </c>
      <c r="C396" s="60">
        <v>127.7384</v>
      </c>
      <c r="D396" s="24">
        <f t="shared" si="32"/>
        <v>172.26127330289236</v>
      </c>
      <c r="F396" s="6"/>
      <c r="I396" s="25">
        <f t="shared" si="33"/>
        <v>26.351810208385473</v>
      </c>
      <c r="J396" s="44">
        <v>1917.3</v>
      </c>
      <c r="K396" s="8">
        <f>K395*(K397/K394)^(1/3)</f>
        <v>102.29101280732372</v>
      </c>
      <c r="L396" s="44">
        <v>693.9</v>
      </c>
      <c r="M396" s="8">
        <f>M395*(M397/M394)^(1/3)</f>
        <v>91.203890459787786</v>
      </c>
      <c r="P396" s="393"/>
      <c r="Q396" s="60"/>
      <c r="R396" s="121"/>
      <c r="S396" s="6"/>
      <c r="T396" s="60"/>
      <c r="W396" s="120">
        <f t="shared" si="30"/>
        <v>0</v>
      </c>
    </row>
    <row r="397" spans="1:23" ht="15">
      <c r="A397" s="19">
        <v>39416</v>
      </c>
      <c r="B397" s="14">
        <f t="shared" si="34"/>
        <v>90.055904362501693</v>
      </c>
      <c r="C397" s="60">
        <v>131.2336</v>
      </c>
      <c r="D397" s="24">
        <f t="shared" si="32"/>
        <v>175.75253523871922</v>
      </c>
      <c r="F397" s="6"/>
      <c r="I397" s="25">
        <f t="shared" si="33"/>
        <v>26.885888879445226</v>
      </c>
      <c r="J397" s="44">
        <v>1978.5</v>
      </c>
      <c r="K397" s="93">
        <f>QUARTERLY!B136</f>
        <v>103.47367264585976</v>
      </c>
      <c r="L397" s="44">
        <v>714.9</v>
      </c>
      <c r="M397" s="93">
        <f>QUARTERLY!C136</f>
        <v>92.065982117606097</v>
      </c>
      <c r="P397" s="393"/>
      <c r="Q397" s="60"/>
      <c r="R397" s="121"/>
      <c r="S397" s="6"/>
      <c r="T397" s="60"/>
      <c r="W397" s="120">
        <f t="shared" si="30"/>
        <v>0</v>
      </c>
    </row>
    <row r="398" spans="1:23" ht="15">
      <c r="A398" s="19">
        <v>39447</v>
      </c>
      <c r="B398" s="14">
        <f t="shared" si="34"/>
        <v>91.464698008339965</v>
      </c>
      <c r="C398" s="60">
        <v>133.93899999999999</v>
      </c>
      <c r="D398" s="24">
        <f t="shared" si="32"/>
        <v>178.50192803685954</v>
      </c>
      <c r="F398" s="6"/>
      <c r="I398" s="25">
        <f t="shared" si="33"/>
        <v>27.306479507946513</v>
      </c>
      <c r="J398" s="44">
        <v>2017.8</v>
      </c>
      <c r="K398" s="8">
        <f>K397*(K400/K397)^(1/3)</f>
        <v>104.48676603250713</v>
      </c>
      <c r="L398" s="44">
        <v>745.5</v>
      </c>
      <c r="M398" s="8">
        <f>M397*(M400/M397)^(1/3)</f>
        <v>93.246443761436282</v>
      </c>
      <c r="P398" s="393"/>
      <c r="Q398" s="60"/>
      <c r="R398" s="121"/>
      <c r="S398" s="6"/>
      <c r="T398" s="60"/>
      <c r="W398" s="120">
        <f t="shared" si="30"/>
        <v>0</v>
      </c>
    </row>
    <row r="399" spans="1:23" ht="15">
      <c r="A399" s="19">
        <v>39478</v>
      </c>
      <c r="B399" s="14">
        <f t="shared" si="34"/>
        <v>90.828240840741373</v>
      </c>
      <c r="C399" s="60">
        <v>136.32509999999999</v>
      </c>
      <c r="D399" s="24">
        <f t="shared" si="32"/>
        <v>177.25982224081929</v>
      </c>
      <c r="F399" s="6"/>
      <c r="I399" s="25">
        <f t="shared" si="33"/>
        <v>27.116467350434856</v>
      </c>
      <c r="J399" s="44">
        <v>2024.5</v>
      </c>
      <c r="K399" s="8">
        <f>K398*(K400/K397)^(1/3)</f>
        <v>105.50977844670831</v>
      </c>
      <c r="L399" s="44">
        <v>748.8</v>
      </c>
      <c r="M399" s="8">
        <f>M398*(M400/M397)^(1/3)</f>
        <v>94.44204117703039</v>
      </c>
      <c r="P399" s="393"/>
      <c r="Q399" s="60"/>
      <c r="R399" s="121"/>
      <c r="S399" s="6"/>
      <c r="T399" s="60"/>
      <c r="W399" s="120">
        <f t="shared" si="30"/>
        <v>0</v>
      </c>
    </row>
    <row r="400" spans="1:23" ht="15">
      <c r="A400" s="19">
        <v>39507</v>
      </c>
      <c r="B400" s="14">
        <f t="shared" si="34"/>
        <v>92.981567135289239</v>
      </c>
      <c r="C400" s="60">
        <v>140.06950000000001</v>
      </c>
      <c r="D400" s="24">
        <f t="shared" si="32"/>
        <v>181.46224026262499</v>
      </c>
      <c r="F400" s="6"/>
      <c r="H400" s="54"/>
      <c r="I400" s="25">
        <f t="shared" si="33"/>
        <v>27.759335709663819</v>
      </c>
      <c r="J400" s="44">
        <v>2101.9</v>
      </c>
      <c r="K400" s="95">
        <f>QUARTERLY!B137</f>
        <v>106.54280700399967</v>
      </c>
      <c r="L400" s="44">
        <v>768.2</v>
      </c>
      <c r="M400" s="95">
        <f>QUARTERLY!C137</f>
        <v>95.652968433876481</v>
      </c>
      <c r="P400" s="393"/>
      <c r="Q400" s="60"/>
      <c r="R400" s="121"/>
      <c r="S400" s="6"/>
      <c r="T400" s="60"/>
      <c r="W400" s="120">
        <f t="shared" si="30"/>
        <v>0</v>
      </c>
    </row>
    <row r="401" spans="1:23" ht="15">
      <c r="A401" s="19">
        <v>39538</v>
      </c>
      <c r="B401" s="14">
        <f t="shared" si="34"/>
        <v>91.791382758014407</v>
      </c>
      <c r="C401" s="60">
        <v>137.6388</v>
      </c>
      <c r="D401" s="24">
        <f t="shared" si="32"/>
        <v>179.13948393489363</v>
      </c>
      <c r="F401" s="6"/>
      <c r="H401" s="54"/>
      <c r="I401" s="25">
        <f t="shared" si="33"/>
        <v>27.40401014672619</v>
      </c>
      <c r="J401" s="44">
        <v>2098.9</v>
      </c>
      <c r="K401" s="8">
        <f>K400*(K403/K400)^(1/3)</f>
        <v>108.26849592805681</v>
      </c>
      <c r="L401" s="44">
        <v>774.4</v>
      </c>
      <c r="M401" s="8">
        <f>M400*(M403/M400)^(1/3)</f>
        <v>96.583338630460361</v>
      </c>
      <c r="P401" s="393"/>
      <c r="Q401" s="60"/>
      <c r="R401" s="121"/>
      <c r="S401" s="6"/>
      <c r="T401" s="60"/>
      <c r="W401" s="120">
        <f t="shared" si="30"/>
        <v>0</v>
      </c>
    </row>
    <row r="402" spans="1:23" ht="15">
      <c r="A402" s="19">
        <v>39568</v>
      </c>
      <c r="B402" s="14">
        <f t="shared" si="34"/>
        <v>93.576785499252836</v>
      </c>
      <c r="C402" s="60">
        <v>140.73830000000001</v>
      </c>
      <c r="D402" s="24">
        <f t="shared" si="32"/>
        <v>182.6238646694618</v>
      </c>
      <c r="F402" s="6"/>
      <c r="H402" s="54"/>
      <c r="I402" s="25">
        <f t="shared" si="33"/>
        <v>27.937036160354019</v>
      </c>
      <c r="J402" s="44">
        <v>2199.6999999999998</v>
      </c>
      <c r="K402" s="8">
        <f>K401*(K403/K400)^(1/3)</f>
        <v>110.02213607985382</v>
      </c>
      <c r="L402" s="44">
        <v>774.7</v>
      </c>
      <c r="M402" s="8">
        <f>M401*(M403/M400)^(1/3)</f>
        <v>97.522758088315101</v>
      </c>
      <c r="P402" s="393"/>
      <c r="Q402" s="60"/>
      <c r="R402" s="121"/>
      <c r="S402" s="6"/>
      <c r="T402" s="60"/>
      <c r="W402" s="120">
        <f t="shared" si="30"/>
        <v>0</v>
      </c>
    </row>
    <row r="403" spans="1:23" ht="15">
      <c r="A403" s="19">
        <v>39599</v>
      </c>
      <c r="B403" s="14">
        <f t="shared" si="34"/>
        <v>85.56727352129856</v>
      </c>
      <c r="C403" s="60">
        <v>132.62379999999999</v>
      </c>
      <c r="D403" s="24">
        <f t="shared" si="32"/>
        <v>166.99255158549147</v>
      </c>
      <c r="F403" s="6"/>
      <c r="H403" s="54"/>
      <c r="I403" s="25">
        <f t="shared" si="33"/>
        <v>25.54582316280257</v>
      </c>
      <c r="J403" s="44">
        <v>2051.6999999999998</v>
      </c>
      <c r="K403" s="93">
        <f>QUARTERLY!B138</f>
        <v>111.80418018938238</v>
      </c>
      <c r="L403" s="44">
        <v>708.5</v>
      </c>
      <c r="M403" s="93">
        <f>QUARTERLY!C138</f>
        <v>98.471314825231758</v>
      </c>
      <c r="P403" s="393"/>
      <c r="Q403" s="60"/>
      <c r="R403" s="121"/>
      <c r="S403" s="6"/>
      <c r="T403" s="60"/>
      <c r="W403" s="120">
        <f t="shared" si="30"/>
        <v>0</v>
      </c>
    </row>
    <row r="404" spans="1:23" ht="15">
      <c r="A404" s="19">
        <v>39629</v>
      </c>
      <c r="B404" s="14">
        <f t="shared" si="34"/>
        <v>89.901040415071094</v>
      </c>
      <c r="C404" s="60">
        <v>140.54570000000001</v>
      </c>
      <c r="D404" s="24">
        <f t="shared" si="32"/>
        <v>175.45030373518065</v>
      </c>
      <c r="F404" s="6"/>
      <c r="H404" s="54"/>
      <c r="I404" s="25">
        <f t="shared" si="33"/>
        <v>26.839654766184964</v>
      </c>
      <c r="J404" s="44">
        <v>2134.9</v>
      </c>
      <c r="K404" s="8">
        <f>K403*(K406/K403)^(1/3)</f>
        <v>112.53020170266068</v>
      </c>
      <c r="L404" s="44">
        <v>776.1</v>
      </c>
      <c r="M404" s="8">
        <f>M403*(M406/M403)^(1/3)</f>
        <v>98.641828265052041</v>
      </c>
      <c r="P404" s="393"/>
      <c r="Q404" s="60"/>
      <c r="R404" s="121"/>
      <c r="S404" s="6"/>
      <c r="T404" s="60"/>
      <c r="W404" s="120">
        <f t="shared" si="30"/>
        <v>0</v>
      </c>
    </row>
    <row r="405" spans="1:23" ht="15">
      <c r="A405" s="19">
        <v>39660</v>
      </c>
      <c r="B405" s="14">
        <f t="shared" si="34"/>
        <v>90.7180713118955</v>
      </c>
      <c r="C405" s="60">
        <v>142.6824</v>
      </c>
      <c r="D405" s="24">
        <f t="shared" si="32"/>
        <v>177.04481608283572</v>
      </c>
      <c r="F405" s="6"/>
      <c r="H405" s="54"/>
      <c r="I405" s="25">
        <f t="shared" si="33"/>
        <v>27.08357660627523</v>
      </c>
      <c r="J405" s="44">
        <v>2167.5</v>
      </c>
      <c r="K405" s="8">
        <f>K404*(K406/K403)^(1/3)</f>
        <v>113.26093777345238</v>
      </c>
      <c r="L405" s="44">
        <v>785.2</v>
      </c>
      <c r="M405" s="8">
        <f>M404*(M406/M403)^(1/3)</f>
        <v>98.812636966829686</v>
      </c>
      <c r="P405" s="393"/>
      <c r="Q405" s="60"/>
      <c r="R405" s="121"/>
      <c r="S405" s="6"/>
      <c r="T405" s="60"/>
      <c r="W405" s="120">
        <f t="shared" si="30"/>
        <v>0</v>
      </c>
    </row>
    <row r="406" spans="1:23" ht="15">
      <c r="A406" s="19">
        <v>39691</v>
      </c>
      <c r="B406" s="14">
        <f t="shared" si="34"/>
        <v>87.807437519216464</v>
      </c>
      <c r="C406" s="60">
        <v>138.78980000000001</v>
      </c>
      <c r="D406" s="24">
        <f t="shared" si="32"/>
        <v>171.36444152176659</v>
      </c>
      <c r="F406" s="6"/>
      <c r="H406" s="54"/>
      <c r="I406" s="25">
        <f t="shared" si="33"/>
        <v>26.214616627774241</v>
      </c>
      <c r="J406" s="44">
        <v>2123.6999999999998</v>
      </c>
      <c r="K406" s="93">
        <f>QUARTERLY!B139</f>
        <v>113.99641901662515</v>
      </c>
      <c r="L406" s="44">
        <v>750.8</v>
      </c>
      <c r="M406" s="93">
        <f>QUARTERLY!C139</f>
        <v>98.983741441841815</v>
      </c>
      <c r="P406" s="393"/>
      <c r="Q406" s="60"/>
      <c r="R406" s="121"/>
      <c r="S406" s="6"/>
      <c r="T406" s="60"/>
      <c r="W406" s="120">
        <f t="shared" si="30"/>
        <v>0</v>
      </c>
    </row>
    <row r="407" spans="1:23" ht="15">
      <c r="A407" s="19">
        <v>39721</v>
      </c>
      <c r="B407" s="14">
        <f t="shared" si="34"/>
        <v>90.205615844856453</v>
      </c>
      <c r="C407" s="60">
        <v>141.7379</v>
      </c>
      <c r="D407" s="24">
        <f t="shared" si="32"/>
        <v>176.04471122389705</v>
      </c>
      <c r="F407" s="6"/>
      <c r="H407" s="54"/>
      <c r="I407" s="25">
        <f t="shared" si="33"/>
        <v>26.930584741499587</v>
      </c>
      <c r="J407" s="44">
        <v>2112</v>
      </c>
      <c r="K407" s="8">
        <f>K406*(K409/K406)^(1/3)</f>
        <v>111.24121824213505</v>
      </c>
      <c r="L407" s="44">
        <v>781.4</v>
      </c>
      <c r="M407" s="8">
        <f>M406*(M409/M406)^(1/3)</f>
        <v>98.353437139084519</v>
      </c>
      <c r="P407" s="393"/>
      <c r="Q407" s="60"/>
      <c r="R407" s="121"/>
      <c r="S407" s="6"/>
      <c r="T407" s="60"/>
      <c r="W407" s="120">
        <f t="shared" si="30"/>
        <v>0</v>
      </c>
    </row>
    <row r="408" spans="1:23" ht="15">
      <c r="A408" s="19">
        <v>39752</v>
      </c>
      <c r="B408" s="14">
        <f t="shared" si="34"/>
        <v>89.395803856559098</v>
      </c>
      <c r="C408" s="60">
        <v>143.94069999999999</v>
      </c>
      <c r="D408" s="24">
        <f t="shared" si="32"/>
        <v>174.46428725261515</v>
      </c>
      <c r="F408" s="6"/>
      <c r="H408" s="54"/>
      <c r="I408" s="25">
        <f t="shared" si="33"/>
        <v>26.688818082392324</v>
      </c>
      <c r="J408" s="44">
        <v>2047.4</v>
      </c>
      <c r="K408" s="8">
        <f>K407*(K409/K406)^(1/3)</f>
        <v>108.55260843052987</v>
      </c>
      <c r="L408" s="44">
        <v>765</v>
      </c>
      <c r="M408" s="8">
        <f>M407*(M409/M406)^(1/3)</f>
        <v>97.72714646026472</v>
      </c>
      <c r="P408" s="393"/>
      <c r="Q408" s="60"/>
      <c r="R408" s="121"/>
      <c r="S408" s="6"/>
      <c r="T408" s="60"/>
      <c r="W408" s="120">
        <f t="shared" si="30"/>
        <v>0</v>
      </c>
    </row>
    <row r="409" spans="1:23" ht="15">
      <c r="A409" s="19">
        <v>39782</v>
      </c>
      <c r="B409" s="14">
        <f t="shared" si="34"/>
        <v>93.902260214146466</v>
      </c>
      <c r="C409" s="60">
        <v>141.1215</v>
      </c>
      <c r="D409" s="24">
        <f t="shared" si="32"/>
        <v>183.25905907124579</v>
      </c>
      <c r="F409" s="6"/>
      <c r="H409" s="54"/>
      <c r="I409" s="25">
        <f t="shared" si="33"/>
        <v>28.034205547299216</v>
      </c>
      <c r="J409" s="44">
        <v>2115.6999999999998</v>
      </c>
      <c r="K409" s="93">
        <f>QUARTERLY!B140</f>
        <v>105.92898013237169</v>
      </c>
      <c r="L409" s="44">
        <v>782.8</v>
      </c>
      <c r="M409" s="93">
        <f>QUARTERLY!C140</f>
        <v>97.104843847604968</v>
      </c>
      <c r="P409" s="393"/>
      <c r="Q409" s="60"/>
      <c r="R409" s="121"/>
      <c r="S409" s="6"/>
      <c r="T409" s="60"/>
      <c r="W409" s="120">
        <f t="shared" ref="W409:W460" si="35">R409-S409</f>
        <v>0</v>
      </c>
    </row>
    <row r="410" spans="1:23" ht="15">
      <c r="A410" s="19">
        <v>39813</v>
      </c>
      <c r="B410" s="14">
        <f t="shared" si="34"/>
        <v>78.594216810838191</v>
      </c>
      <c r="C410" s="60">
        <v>122.5617</v>
      </c>
      <c r="D410" s="24">
        <f t="shared" si="32"/>
        <v>153.38397806771698</v>
      </c>
      <c r="F410" s="6"/>
      <c r="H410" s="54"/>
      <c r="I410" s="25">
        <f t="shared" si="33"/>
        <v>23.464040416911114</v>
      </c>
      <c r="J410" s="44">
        <v>1674.6</v>
      </c>
      <c r="K410" s="8">
        <f>K409*(K412/K409)^(1/3)</f>
        <v>102.2983851214012</v>
      </c>
      <c r="L410" s="44">
        <v>680.3</v>
      </c>
      <c r="M410" s="8">
        <f>M409*(M412/M409)^(1/3)</f>
        <v>95.89414965276795</v>
      </c>
      <c r="P410" s="393"/>
      <c r="Q410" s="60"/>
      <c r="R410" s="121"/>
      <c r="S410" s="6"/>
      <c r="T410" s="60"/>
      <c r="W410" s="120">
        <f t="shared" si="35"/>
        <v>0</v>
      </c>
    </row>
    <row r="411" spans="1:23" ht="15">
      <c r="A411" s="19">
        <v>39844</v>
      </c>
      <c r="B411" s="14">
        <f t="shared" si="34"/>
        <v>79.076443788801484</v>
      </c>
      <c r="C411" s="60">
        <v>120.2968</v>
      </c>
      <c r="D411" s="24">
        <f t="shared" si="32"/>
        <v>154.32508919793673</v>
      </c>
      <c r="F411" s="6"/>
      <c r="H411" s="54"/>
      <c r="I411" s="25">
        <f t="shared" si="33"/>
        <v>23.608007667431451</v>
      </c>
      <c r="J411" s="44">
        <v>1608.6</v>
      </c>
      <c r="K411" s="8">
        <f>K410*(K412/K409)^(1/3)</f>
        <v>98.792224614729818</v>
      </c>
      <c r="L411" s="44">
        <v>693.7</v>
      </c>
      <c r="M411" s="8">
        <f>M410*(M412/M409)^(1/3)</f>
        <v>94.698550280962763</v>
      </c>
      <c r="P411" s="393"/>
      <c r="Q411" s="60"/>
      <c r="R411" s="121"/>
      <c r="S411" s="6"/>
      <c r="T411" s="60"/>
      <c r="W411" s="120">
        <f t="shared" si="35"/>
        <v>0</v>
      </c>
    </row>
    <row r="412" spans="1:23" ht="15">
      <c r="A412" s="19">
        <v>39872</v>
      </c>
      <c r="B412" s="14">
        <f t="shared" si="34"/>
        <v>75.129807786917439</v>
      </c>
      <c r="C412" s="60">
        <v>109.32429999999999</v>
      </c>
      <c r="D412" s="24">
        <f t="shared" si="32"/>
        <v>146.62285925637229</v>
      </c>
      <c r="F412" s="6"/>
      <c r="H412" s="54"/>
      <c r="I412" s="25">
        <f t="shared" si="33"/>
        <v>22.429752696306483</v>
      </c>
      <c r="J412" s="44">
        <v>1461</v>
      </c>
      <c r="K412" s="93">
        <f>QUARTERLY!B141</f>
        <v>95.406233761606288</v>
      </c>
      <c r="L412" s="44">
        <v>665.5</v>
      </c>
      <c r="M412" s="93">
        <f>QUARTERLY!C141</f>
        <v>93.517857531334585</v>
      </c>
      <c r="P412" s="393"/>
      <c r="Q412" s="60"/>
      <c r="R412" s="121"/>
      <c r="S412" s="6"/>
      <c r="T412" s="60"/>
      <c r="W412" s="120">
        <f t="shared" si="35"/>
        <v>0</v>
      </c>
    </row>
    <row r="413" spans="1:23" ht="15">
      <c r="A413" s="19">
        <v>39903</v>
      </c>
      <c r="B413" s="14">
        <f t="shared" si="34"/>
        <v>74.374130345680527</v>
      </c>
      <c r="C413" s="60">
        <v>109.5412</v>
      </c>
      <c r="D413" s="24">
        <f t="shared" si="32"/>
        <v>145.14808392586772</v>
      </c>
      <c r="F413" s="6"/>
      <c r="I413" s="25">
        <f t="shared" si="33"/>
        <v>22.204147725065319</v>
      </c>
      <c r="J413" s="44">
        <v>1457.8</v>
      </c>
      <c r="K413" s="8">
        <f>K412*(K415/K412)^(1/3)</f>
        <v>94.877167984623483</v>
      </c>
      <c r="L413" s="44">
        <v>638.4</v>
      </c>
      <c r="M413" s="8">
        <f>M412*(M415/M412)^(1/3)</f>
        <v>93.346735726262906</v>
      </c>
      <c r="P413" s="393"/>
      <c r="Q413" s="60"/>
      <c r="R413" s="121"/>
      <c r="S413" s="6"/>
      <c r="T413" s="60"/>
      <c r="W413" s="120">
        <f t="shared" si="35"/>
        <v>0</v>
      </c>
    </row>
    <row r="414" spans="1:23" ht="15">
      <c r="A414" s="19">
        <v>39933</v>
      </c>
      <c r="B414" s="14">
        <f t="shared" si="34"/>
        <v>76.031118111460017</v>
      </c>
      <c r="C414" s="60">
        <v>105.9494</v>
      </c>
      <c r="D414" s="24">
        <f t="shared" si="32"/>
        <v>148.38185080386211</v>
      </c>
      <c r="F414" s="6"/>
      <c r="I414" s="25">
        <f t="shared" si="33"/>
        <v>22.698835877504745</v>
      </c>
      <c r="J414" s="44">
        <v>1462.5</v>
      </c>
      <c r="K414" s="8">
        <f>K413*(K415/K412)^(1/3)</f>
        <v>94.351036089268092</v>
      </c>
      <c r="L414" s="44">
        <v>670.7</v>
      </c>
      <c r="M414" s="8">
        <f>M413*(M415/M412)^(1/3)</f>
        <v>93.175927045047388</v>
      </c>
      <c r="P414" s="393"/>
      <c r="Q414" s="60"/>
      <c r="R414" s="121"/>
      <c r="S414" s="6"/>
      <c r="T414" s="60"/>
      <c r="W414" s="120">
        <f t="shared" si="35"/>
        <v>0</v>
      </c>
    </row>
    <row r="415" spans="1:23" ht="15">
      <c r="A415" s="19">
        <v>39964</v>
      </c>
      <c r="B415" s="14">
        <f t="shared" si="34"/>
        <v>74.095748166040437</v>
      </c>
      <c r="C415" s="60">
        <v>104.956</v>
      </c>
      <c r="D415" s="24">
        <f t="shared" si="32"/>
        <v>144.60479501901179</v>
      </c>
      <c r="F415" s="6"/>
      <c r="I415" s="25">
        <f t="shared" si="33"/>
        <v>22.121037656927047</v>
      </c>
      <c r="J415" s="44">
        <v>1417.4</v>
      </c>
      <c r="K415" s="93">
        <f>QUARTERLY!B142</f>
        <v>93.827821805991476</v>
      </c>
      <c r="L415" s="44">
        <v>652.4</v>
      </c>
      <c r="M415" s="93">
        <f>QUARTERLY!C142</f>
        <v>93.005430914724542</v>
      </c>
      <c r="P415" s="393"/>
      <c r="Q415" s="60"/>
      <c r="R415" s="121"/>
      <c r="S415" s="6"/>
      <c r="T415" s="60"/>
      <c r="W415" s="120">
        <f t="shared" si="35"/>
        <v>0</v>
      </c>
    </row>
    <row r="416" spans="1:23" ht="15">
      <c r="A416" s="19">
        <v>39994</v>
      </c>
      <c r="B416" s="14">
        <f t="shared" si="34"/>
        <v>76.561928994002528</v>
      </c>
      <c r="C416" s="60">
        <v>106.9341</v>
      </c>
      <c r="D416" s="24">
        <f t="shared" si="32"/>
        <v>149.41777797598422</v>
      </c>
      <c r="F416" s="6"/>
      <c r="I416" s="25">
        <f t="shared" si="33"/>
        <v>22.857307690153384</v>
      </c>
      <c r="J416" s="44">
        <v>1475.3</v>
      </c>
      <c r="K416" s="8">
        <f>K415*(K418/K415)^(1/3)</f>
        <v>94.839910288421521</v>
      </c>
      <c r="L416" s="44">
        <v>682.4</v>
      </c>
      <c r="M416" s="8">
        <f>M415*(M418/M415)^(1/3)</f>
        <v>93.458708527062043</v>
      </c>
      <c r="P416" s="393"/>
      <c r="Q416" s="60"/>
      <c r="R416" s="121"/>
      <c r="S416" s="6"/>
      <c r="T416" s="60"/>
      <c r="W416" s="120">
        <f t="shared" si="35"/>
        <v>0</v>
      </c>
    </row>
    <row r="417" spans="1:23" ht="15">
      <c r="A417" s="19">
        <v>40025</v>
      </c>
      <c r="B417" s="14">
        <f t="shared" si="34"/>
        <v>80.2119378268454</v>
      </c>
      <c r="C417" s="60">
        <v>112.84650000000001</v>
      </c>
      <c r="D417" s="24">
        <f t="shared" si="32"/>
        <v>156.54111220439455</v>
      </c>
      <c r="F417" s="6"/>
      <c r="I417" s="25">
        <f t="shared" si="33"/>
        <v>23.947005612610415</v>
      </c>
      <c r="J417" s="44">
        <v>1512</v>
      </c>
      <c r="K417" s="8">
        <f>K416*(K418/K415)^(1/3)</f>
        <v>95.862915821642602</v>
      </c>
      <c r="L417" s="44">
        <v>767.7</v>
      </c>
      <c r="M417" s="8">
        <f>M416*(M418/M415)^(1/3)</f>
        <v>93.914195264090708</v>
      </c>
      <c r="P417" s="393"/>
      <c r="Q417" s="60"/>
      <c r="R417" s="121"/>
      <c r="S417" s="6"/>
      <c r="T417" s="60"/>
      <c r="W417" s="120">
        <f t="shared" si="35"/>
        <v>0</v>
      </c>
    </row>
    <row r="418" spans="1:23" ht="15">
      <c r="A418" s="19">
        <v>40056</v>
      </c>
      <c r="B418" s="14">
        <f t="shared" si="34"/>
        <v>81.35212731245835</v>
      </c>
      <c r="C418" s="60">
        <v>113.64149999999999</v>
      </c>
      <c r="D418" s="24">
        <f t="shared" si="32"/>
        <v>158.76629881672784</v>
      </c>
      <c r="F418" s="6"/>
      <c r="I418" s="25">
        <f t="shared" si="33"/>
        <v>24.287405367948011</v>
      </c>
      <c r="J418" s="44">
        <v>1625.2</v>
      </c>
      <c r="K418" s="93">
        <f>QUARTERLY!B143</f>
        <v>96.896956164131396</v>
      </c>
      <c r="L418" s="44">
        <v>709.2</v>
      </c>
      <c r="M418" s="93">
        <f>QUARTERLY!C143</f>
        <v>94.371901892351332</v>
      </c>
      <c r="P418" s="393"/>
      <c r="Q418" s="60"/>
      <c r="R418" s="121"/>
      <c r="S418" s="6"/>
      <c r="T418" s="60"/>
      <c r="W418" s="120">
        <f t="shared" si="35"/>
        <v>0</v>
      </c>
    </row>
    <row r="419" spans="1:23" ht="15">
      <c r="A419" s="19">
        <v>40086</v>
      </c>
      <c r="B419" s="14">
        <f t="shared" si="34"/>
        <v>81.582787527267016</v>
      </c>
      <c r="C419" s="60">
        <v>114.4662</v>
      </c>
      <c r="D419" s="24">
        <f t="shared" si="32"/>
        <v>159.21645383785946</v>
      </c>
      <c r="F419" s="6"/>
      <c r="I419" s="25">
        <f t="shared" si="33"/>
        <v>24.356268203185241</v>
      </c>
      <c r="J419" s="44">
        <v>1626.4</v>
      </c>
      <c r="K419" s="8">
        <f>K418*(K421/K418)^(1/3)</f>
        <v>97.823424844793394</v>
      </c>
      <c r="L419" s="44">
        <v>732.6</v>
      </c>
      <c r="M419" s="8">
        <f>M418*(M421/M418)^(1/3)</f>
        <v>94.768784491334287</v>
      </c>
      <c r="P419" s="393"/>
      <c r="Q419" s="60"/>
      <c r="R419" s="121"/>
      <c r="S419" s="6"/>
      <c r="T419" s="60"/>
      <c r="W419" s="120">
        <f t="shared" si="35"/>
        <v>0</v>
      </c>
    </row>
    <row r="420" spans="1:23" ht="15">
      <c r="A420" s="19">
        <v>40117</v>
      </c>
      <c r="B420" s="14">
        <f t="shared" si="34"/>
        <v>81.831698155498856</v>
      </c>
      <c r="C420" s="60">
        <v>115.54649999999999</v>
      </c>
      <c r="D420" s="24">
        <f t="shared" si="32"/>
        <v>159.70222625077662</v>
      </c>
      <c r="F420" s="6"/>
      <c r="I420" s="25">
        <f t="shared" si="33"/>
        <v>24.430579638275784</v>
      </c>
      <c r="J420" s="44">
        <v>1666.6</v>
      </c>
      <c r="K420" s="8">
        <f>K419*(K421/K418)^(1/3)</f>
        <v>98.75875184516147</v>
      </c>
      <c r="L420" s="44">
        <v>719</v>
      </c>
      <c r="M420" s="8">
        <f>M419*(M421/M418)^(1/3)</f>
        <v>95.167336186671307</v>
      </c>
      <c r="P420" s="393"/>
      <c r="Q420" s="60"/>
      <c r="R420" s="121"/>
      <c r="S420" s="6"/>
      <c r="T420" s="60"/>
      <c r="W420" s="120">
        <f t="shared" si="35"/>
        <v>0</v>
      </c>
    </row>
    <row r="421" spans="1:23" ht="15">
      <c r="A421" s="19">
        <v>40147</v>
      </c>
      <c r="B421" s="14">
        <f t="shared" si="34"/>
        <v>87.702812827497809</v>
      </c>
      <c r="C421" s="60">
        <v>119.1825</v>
      </c>
      <c r="D421" s="24">
        <f t="shared" si="32"/>
        <v>171.16025663296568</v>
      </c>
      <c r="F421" s="6"/>
      <c r="I421" s="25">
        <f t="shared" ref="I421:I429" si="36">+(J421/K421+L421/M421)</f>
        <v>26.183381276183397</v>
      </c>
      <c r="J421" s="44">
        <v>1801.4</v>
      </c>
      <c r="K421" s="93">
        <f>QUARTERLY!B144</f>
        <v>99.703021863002164</v>
      </c>
      <c r="L421" s="44">
        <v>775.6</v>
      </c>
      <c r="M421" s="93">
        <f>QUARTERLY!C144</f>
        <v>95.567563997774812</v>
      </c>
      <c r="P421" s="393"/>
      <c r="Q421" s="60"/>
      <c r="R421" s="121"/>
      <c r="S421" s="6"/>
      <c r="T421" s="60"/>
      <c r="W421" s="120">
        <f t="shared" si="35"/>
        <v>0</v>
      </c>
    </row>
    <row r="422" spans="1:23" ht="15">
      <c r="A422" s="19">
        <v>40178</v>
      </c>
      <c r="B422" s="14">
        <f t="shared" si="34"/>
        <v>87.481341835400343</v>
      </c>
      <c r="C422" s="60">
        <v>126.48699999999999</v>
      </c>
      <c r="D422" s="24">
        <f t="shared" si="32"/>
        <v>170.72803524094806</v>
      </c>
      <c r="F422" s="6"/>
      <c r="I422" s="25">
        <f t="shared" si="36"/>
        <v>26.117261852635277</v>
      </c>
      <c r="J422" s="44">
        <v>1785.7</v>
      </c>
      <c r="K422" s="8">
        <f>K421*(K424/K421)^(1/3)</f>
        <v>99.497991568450132</v>
      </c>
      <c r="L422" s="44">
        <v>781.5</v>
      </c>
      <c r="M422" s="8">
        <f>M421*(M424/M421)^(1/3)</f>
        <v>95.65289222524423</v>
      </c>
      <c r="P422" s="393"/>
      <c r="Q422" s="60"/>
      <c r="R422" s="121"/>
      <c r="S422" s="6"/>
      <c r="T422" s="60"/>
      <c r="W422" s="120">
        <f t="shared" si="35"/>
        <v>0</v>
      </c>
    </row>
    <row r="423" spans="1:23" ht="15">
      <c r="A423" s="19">
        <v>40209</v>
      </c>
      <c r="B423" s="14">
        <f t="shared" si="34"/>
        <v>87.230751880241954</v>
      </c>
      <c r="C423" s="60">
        <v>125.3723</v>
      </c>
      <c r="D423" s="24">
        <f t="shared" si="32"/>
        <v>170.23898546418761</v>
      </c>
      <c r="F423" s="6"/>
      <c r="I423" s="25">
        <f t="shared" si="36"/>
        <v>26.042449060110606</v>
      </c>
      <c r="J423" s="44">
        <v>1805.4</v>
      </c>
      <c r="K423" s="8">
        <f>K422*(K424/K421)^(1/3)</f>
        <v>99.293382900253022</v>
      </c>
      <c r="L423" s="44">
        <v>752.5</v>
      </c>
      <c r="M423" s="8">
        <f>M422*(M424/M421)^(1/3)</f>
        <v>95.7382966386715</v>
      </c>
      <c r="P423" s="393"/>
      <c r="Q423" s="60"/>
      <c r="R423" s="121"/>
      <c r="S423" s="6"/>
      <c r="T423" s="60"/>
      <c r="W423" s="120">
        <f t="shared" si="35"/>
        <v>0</v>
      </c>
    </row>
    <row r="424" spans="1:23" ht="15">
      <c r="A424" s="19">
        <v>40237</v>
      </c>
      <c r="B424" s="14">
        <f t="shared" si="34"/>
        <v>89.039405320759244</v>
      </c>
      <c r="C424" s="60">
        <v>132.80019999999999</v>
      </c>
      <c r="D424" s="24">
        <f t="shared" si="32"/>
        <v>173.76874211689528</v>
      </c>
      <c r="F424" s="6"/>
      <c r="I424" s="25">
        <f t="shared" si="36"/>
        <v>26.582416492200736</v>
      </c>
      <c r="J424" s="44">
        <v>1822.9</v>
      </c>
      <c r="K424" s="93">
        <f>QUARTERLY!B145</f>
        <v>99.089194991374171</v>
      </c>
      <c r="L424" s="44">
        <v>784.4</v>
      </c>
      <c r="M424" s="93">
        <f>QUARTERLY!C145</f>
        <v>95.823777306079833</v>
      </c>
      <c r="P424" s="393"/>
      <c r="Q424" s="60"/>
      <c r="R424" s="121"/>
      <c r="S424" s="6"/>
      <c r="T424" s="60"/>
      <c r="W424" s="120">
        <f t="shared" si="35"/>
        <v>0</v>
      </c>
    </row>
    <row r="425" spans="1:23" ht="15">
      <c r="A425" s="19">
        <v>40268</v>
      </c>
      <c r="B425" s="14">
        <f t="shared" si="34"/>
        <v>93.854460568784702</v>
      </c>
      <c r="C425" s="60">
        <v>134.7501</v>
      </c>
      <c r="D425" s="24">
        <f t="shared" si="32"/>
        <v>183.16577358468817</v>
      </c>
      <c r="F425" s="6"/>
      <c r="I425" s="25">
        <f t="shared" si="36"/>
        <v>28.019935123135795</v>
      </c>
      <c r="J425" s="44">
        <v>1914.7</v>
      </c>
      <c r="K425" s="8">
        <f>K424*(K427/K424)^(1/3)</f>
        <v>99.030700765861582</v>
      </c>
      <c r="L425" s="44">
        <v>829.8</v>
      </c>
      <c r="M425" s="8">
        <f>M424*(M427/M424)^(1/3)</f>
        <v>95.538245883668637</v>
      </c>
      <c r="P425" s="393"/>
      <c r="Q425" s="60"/>
      <c r="R425" s="121"/>
      <c r="S425" s="6"/>
      <c r="T425" s="60"/>
      <c r="W425" s="120">
        <f t="shared" si="35"/>
        <v>0</v>
      </c>
    </row>
    <row r="426" spans="1:23" ht="15">
      <c r="A426" s="19">
        <v>40298</v>
      </c>
      <c r="B426" s="14">
        <f t="shared" si="34"/>
        <v>87.669232020440333</v>
      </c>
      <c r="C426" s="60">
        <v>134.1712</v>
      </c>
      <c r="D426" s="24">
        <f t="shared" si="32"/>
        <v>171.09472054160673</v>
      </c>
      <c r="F426" s="6"/>
      <c r="I426" s="25">
        <f t="shared" si="36"/>
        <v>26.173355838613027</v>
      </c>
      <c r="J426" s="44">
        <v>1793.7</v>
      </c>
      <c r="K426" s="8">
        <f>K425*(K427/K424)^(1/3)</f>
        <v>98.972241070596397</v>
      </c>
      <c r="L426" s="44">
        <v>766.8</v>
      </c>
      <c r="M426" s="8">
        <f>M425*(M427/M424)^(1/3)</f>
        <v>95.253565275068752</v>
      </c>
      <c r="P426" s="393"/>
      <c r="Q426" s="60"/>
      <c r="R426" s="121"/>
      <c r="S426" s="6"/>
      <c r="T426" s="60"/>
      <c r="W426" s="120">
        <f t="shared" si="35"/>
        <v>0</v>
      </c>
    </row>
    <row r="427" spans="1:23" ht="15">
      <c r="A427" s="19">
        <v>40329</v>
      </c>
      <c r="B427" s="14">
        <f t="shared" si="34"/>
        <v>87.610451779226807</v>
      </c>
      <c r="C427" s="60">
        <v>137.20150000000001</v>
      </c>
      <c r="D427" s="24">
        <f t="shared" si="32"/>
        <v>170.98000539340683</v>
      </c>
      <c r="F427" s="6"/>
      <c r="I427" s="25">
        <f t="shared" si="36"/>
        <v>26.155807194304128</v>
      </c>
      <c r="J427" s="44">
        <v>1792.9</v>
      </c>
      <c r="K427" s="93">
        <f>QUARTERLY!B146</f>
        <v>98.913815885194751</v>
      </c>
      <c r="L427" s="44">
        <v>762.6</v>
      </c>
      <c r="M427" s="93">
        <f>QUARTERLY!C146</f>
        <v>94.969732945063086</v>
      </c>
      <c r="P427" s="393"/>
      <c r="Q427" s="60"/>
      <c r="R427" s="121"/>
      <c r="S427" s="6"/>
      <c r="T427" s="60"/>
      <c r="W427" s="120">
        <f t="shared" si="35"/>
        <v>0</v>
      </c>
    </row>
    <row r="428" spans="1:23" ht="15">
      <c r="A428" s="19">
        <v>40359</v>
      </c>
      <c r="B428" s="14">
        <f t="shared" si="34"/>
        <v>88.814943243250553</v>
      </c>
      <c r="C428" s="60">
        <v>137.8828</v>
      </c>
      <c r="D428" s="24">
        <f t="shared" si="32"/>
        <v>173.33068334144505</v>
      </c>
      <c r="F428" s="6"/>
      <c r="I428" s="25">
        <f t="shared" si="36"/>
        <v>26.515404090112629</v>
      </c>
      <c r="J428" s="44">
        <v>1828</v>
      </c>
      <c r="K428" s="8">
        <f>K427*(K430/K427)^(1/3)</f>
        <v>99.23430471506812</v>
      </c>
      <c r="L428" s="44">
        <v>773.3</v>
      </c>
      <c r="M428" s="8">
        <f>M427*(M430/M427)^(1/3)</f>
        <v>95.535716109262552</v>
      </c>
      <c r="P428" s="393"/>
      <c r="Q428" s="60"/>
      <c r="R428" s="121"/>
      <c r="S428" s="6"/>
      <c r="T428" s="60"/>
      <c r="W428" s="120">
        <f t="shared" si="35"/>
        <v>0</v>
      </c>
    </row>
    <row r="429" spans="1:23" ht="15">
      <c r="A429" s="19">
        <v>40390</v>
      </c>
      <c r="B429" s="14">
        <f t="shared" si="34"/>
        <v>87.82424566225454</v>
      </c>
      <c r="C429" s="60">
        <v>130.12209999999999</v>
      </c>
      <c r="D429" s="24">
        <f t="shared" si="32"/>
        <v>171.39724418776066</v>
      </c>
      <c r="F429" s="6"/>
      <c r="I429" s="25">
        <f t="shared" si="36"/>
        <v>26.21963464263057</v>
      </c>
      <c r="J429" s="44">
        <v>1802</v>
      </c>
      <c r="K429" s="8">
        <f>K428*(K430/K427)^(1/3)</f>
        <v>99.555831954886102</v>
      </c>
      <c r="L429" s="44">
        <v>780.3</v>
      </c>
      <c r="M429" s="8">
        <f>M428*(M430/M427)^(1/3)</f>
        <v>96.105072315927487</v>
      </c>
      <c r="P429" s="393"/>
      <c r="Q429" s="60"/>
      <c r="R429" s="121"/>
      <c r="S429" s="6"/>
      <c r="T429" s="60"/>
      <c r="W429" s="120">
        <f t="shared" si="35"/>
        <v>0</v>
      </c>
    </row>
    <row r="430" spans="1:23" ht="15">
      <c r="A430" s="19">
        <v>40421</v>
      </c>
      <c r="B430" s="14">
        <f t="shared" si="34"/>
        <v>92.717087976851047</v>
      </c>
      <c r="C430" s="60">
        <v>136.7764</v>
      </c>
      <c r="D430" s="24">
        <f t="shared" si="32"/>
        <v>180.94608440430162</v>
      </c>
      <c r="F430" s="6"/>
      <c r="I430" s="25">
        <f t="shared" ref="I430:I439" si="37">+(J430/K430+L430/M430)</f>
        <v>27.680376341979546</v>
      </c>
      <c r="J430" s="44">
        <v>1910.5</v>
      </c>
      <c r="K430" s="93">
        <f>QUARTERLY!B147</f>
        <v>99.878400969181584</v>
      </c>
      <c r="L430" s="44">
        <v>826.8</v>
      </c>
      <c r="M430" s="93">
        <f>QUARTERLY!C147</f>
        <v>96.67782166709658</v>
      </c>
      <c r="P430" s="393"/>
      <c r="Q430" s="60"/>
      <c r="R430" s="121"/>
      <c r="S430" s="6"/>
      <c r="T430" s="60"/>
      <c r="W430" s="120">
        <f t="shared" si="35"/>
        <v>0</v>
      </c>
    </row>
    <row r="431" spans="1:23" ht="15">
      <c r="A431" s="19">
        <v>40451</v>
      </c>
      <c r="B431" s="14">
        <f t="shared" si="34"/>
        <v>94.653092203155808</v>
      </c>
      <c r="C431" s="60">
        <v>141.49160000000001</v>
      </c>
      <c r="D431" s="24">
        <f t="shared" si="32"/>
        <v>184.72437804772892</v>
      </c>
      <c r="F431" s="6"/>
      <c r="I431" s="25">
        <f t="shared" si="37"/>
        <v>28.258363924992921</v>
      </c>
      <c r="J431" s="44">
        <v>2010.7</v>
      </c>
      <c r="K431" s="8">
        <f>K430*(K433/K430)^(1/3)</f>
        <v>101.31901467233736</v>
      </c>
      <c r="L431" s="44">
        <v>823.3</v>
      </c>
      <c r="M431" s="8">
        <f>M430*(M433/M430)^(1/3)</f>
        <v>97.858993895901136</v>
      </c>
      <c r="P431" s="393"/>
      <c r="Q431" s="60"/>
      <c r="R431" s="121"/>
      <c r="S431" s="6"/>
      <c r="T431" s="60"/>
      <c r="W431" s="120">
        <f t="shared" si="35"/>
        <v>0</v>
      </c>
    </row>
    <row r="432" spans="1:23" ht="15">
      <c r="A432" s="19">
        <v>40482</v>
      </c>
      <c r="B432" s="14">
        <f t="shared" si="34"/>
        <v>97.299873842914835</v>
      </c>
      <c r="C432" s="60">
        <v>146.1061</v>
      </c>
      <c r="D432" s="24">
        <f t="shared" si="32"/>
        <v>189.8898204104913</v>
      </c>
      <c r="F432" s="6"/>
      <c r="I432" s="25">
        <f t="shared" si="37"/>
        <v>29.048551726208849</v>
      </c>
      <c r="J432" s="44">
        <v>2066.4</v>
      </c>
      <c r="K432" s="8">
        <f>K431*(K433/K430)^(1/3)</f>
        <v>102.78040732090658</v>
      </c>
      <c r="L432" s="44">
        <v>885.9</v>
      </c>
      <c r="M432" s="8">
        <f>M431*(M433/M430)^(1/3)</f>
        <v>99.054597230103397</v>
      </c>
      <c r="P432" s="393"/>
      <c r="Q432" s="60"/>
      <c r="R432" s="121"/>
      <c r="S432" s="6"/>
      <c r="T432" s="60"/>
      <c r="W432" s="120">
        <f t="shared" si="35"/>
        <v>0</v>
      </c>
    </row>
    <row r="433" spans="1:23" ht="15">
      <c r="A433" s="19">
        <v>40512</v>
      </c>
      <c r="B433" s="14">
        <f t="shared" si="34"/>
        <v>98.873820285072995</v>
      </c>
      <c r="C433" s="60">
        <v>148.3331</v>
      </c>
      <c r="D433" s="24">
        <f t="shared" si="32"/>
        <v>192.96152436480128</v>
      </c>
      <c r="F433" s="6"/>
      <c r="I433" s="25">
        <f t="shared" si="37"/>
        <v>29.51844816937513</v>
      </c>
      <c r="J433" s="44">
        <v>2131.6</v>
      </c>
      <c r="K433" s="93">
        <f>QUARTERLY!B148</f>
        <v>104.26287862366718</v>
      </c>
      <c r="L433" s="44">
        <v>909.8</v>
      </c>
      <c r="M433" s="93">
        <f>QUARTERLY!C148</f>
        <v>100.26480798336695</v>
      </c>
      <c r="P433" s="393"/>
      <c r="Q433" s="60"/>
      <c r="R433" s="121"/>
      <c r="S433" s="6"/>
      <c r="T433" s="60"/>
      <c r="W433" s="120">
        <f t="shared" si="35"/>
        <v>0</v>
      </c>
    </row>
    <row r="434" spans="1:23" ht="15">
      <c r="A434" s="19">
        <v>40543</v>
      </c>
      <c r="B434" s="14">
        <f t="shared" si="34"/>
        <v>96.99880805489498</v>
      </c>
      <c r="C434" s="60">
        <v>158.0668</v>
      </c>
      <c r="D434" s="24">
        <f t="shared" si="32"/>
        <v>189.30226231651955</v>
      </c>
      <c r="F434" s="6"/>
      <c r="I434" s="25">
        <f t="shared" si="37"/>
        <v>28.958669542698459</v>
      </c>
      <c r="J434" s="44">
        <v>2178.3000000000002</v>
      </c>
      <c r="K434" s="8">
        <f>K433*(K436/K433)^(1/3)</f>
        <v>105.39060122359614</v>
      </c>
      <c r="L434" s="44">
        <v>838.2</v>
      </c>
      <c r="M434" s="8">
        <f>M433*(M436/M433)^(1/3)</f>
        <v>101.11167923798108</v>
      </c>
      <c r="P434" s="393"/>
      <c r="Q434" s="60"/>
      <c r="R434" s="121"/>
      <c r="S434" s="6"/>
      <c r="T434" s="60"/>
      <c r="W434" s="120">
        <f t="shared" si="35"/>
        <v>0</v>
      </c>
    </row>
    <row r="435" spans="1:23" ht="15">
      <c r="A435" s="19">
        <v>40574</v>
      </c>
      <c r="B435" s="14">
        <f t="shared" si="34"/>
        <v>100.60344666949888</v>
      </c>
      <c r="C435" s="60">
        <v>157.0856</v>
      </c>
      <c r="D435" s="24">
        <f t="shared" si="32"/>
        <v>196.33705231302989</v>
      </c>
      <c r="F435" s="6"/>
      <c r="I435" s="25">
        <f t="shared" si="37"/>
        <v>30.034822338329608</v>
      </c>
      <c r="J435" s="44">
        <v>2207.1999999999998</v>
      </c>
      <c r="K435" s="8">
        <f>K434*(K436/K433)^(1/3)</f>
        <v>106.53052143670419</v>
      </c>
      <c r="L435" s="44">
        <v>949.9</v>
      </c>
      <c r="M435" s="8">
        <f>M434*(M436/M433)^(1/3)</f>
        <v>101.9657034601849</v>
      </c>
      <c r="P435" s="393"/>
      <c r="Q435" s="60"/>
      <c r="R435" s="121"/>
      <c r="S435" s="6"/>
      <c r="T435" s="60"/>
      <c r="W435" s="120">
        <f t="shared" si="35"/>
        <v>0</v>
      </c>
    </row>
    <row r="436" spans="1:23" ht="15">
      <c r="A436" s="19">
        <v>40602</v>
      </c>
      <c r="B436" s="14">
        <f t="shared" si="34"/>
        <v>99.608320766978096</v>
      </c>
      <c r="C436" s="60">
        <v>161.19239999999999</v>
      </c>
      <c r="D436" s="24">
        <f t="shared" si="32"/>
        <v>194.39497087497406</v>
      </c>
      <c r="F436" s="6"/>
      <c r="I436" s="25">
        <f t="shared" si="37"/>
        <v>29.73773083027551</v>
      </c>
      <c r="J436" s="44">
        <v>2265.5</v>
      </c>
      <c r="K436" s="93">
        <f>QUARTERLY!B149</f>
        <v>107.68277119416592</v>
      </c>
      <c r="L436" s="44">
        <v>894.5</v>
      </c>
      <c r="M436" s="93">
        <f>QUARTERLY!C149</f>
        <v>102.82694106641721</v>
      </c>
      <c r="P436" s="393"/>
      <c r="Q436" s="60"/>
      <c r="R436" s="121"/>
      <c r="S436" s="6"/>
      <c r="T436" s="60"/>
      <c r="W436" s="120">
        <f t="shared" si="35"/>
        <v>0</v>
      </c>
    </row>
    <row r="437" spans="1:23" ht="15">
      <c r="A437" s="19">
        <v>40633</v>
      </c>
      <c r="B437" s="14">
        <f t="shared" si="34"/>
        <v>102.64043272682855</v>
      </c>
      <c r="C437" s="60">
        <v>162.98330000000001</v>
      </c>
      <c r="D437" s="24">
        <f t="shared" si="32"/>
        <v>200.31242146129287</v>
      </c>
      <c r="F437" s="6"/>
      <c r="I437" s="25">
        <f t="shared" si="37"/>
        <v>30.642957709064376</v>
      </c>
      <c r="J437" s="44">
        <v>2327</v>
      </c>
      <c r="K437" s="8">
        <f>K436*(K439/K436)^(1/3)</f>
        <v>109.10634792719065</v>
      </c>
      <c r="L437" s="44">
        <v>966.8</v>
      </c>
      <c r="M437" s="8">
        <f>M436*(M439/M436)^(1/3)</f>
        <v>103.78799621968128</v>
      </c>
      <c r="P437" s="393"/>
      <c r="Q437" s="60"/>
      <c r="R437" s="121"/>
      <c r="S437" s="6"/>
      <c r="T437" s="60"/>
      <c r="W437" s="120">
        <f t="shared" si="35"/>
        <v>0</v>
      </c>
    </row>
    <row r="438" spans="1:23" ht="15">
      <c r="A438" s="19">
        <v>40663</v>
      </c>
      <c r="B438" s="14">
        <f t="shared" si="34"/>
        <v>100.46852297113942</v>
      </c>
      <c r="C438" s="60">
        <v>156.76499999999999</v>
      </c>
      <c r="D438" s="24">
        <f t="shared" si="32"/>
        <v>196.07373607387464</v>
      </c>
      <c r="F438" s="6"/>
      <c r="I438" s="25">
        <f t="shared" si="37"/>
        <v>29.994541319700403</v>
      </c>
      <c r="J438" s="44">
        <v>2318.1999999999998</v>
      </c>
      <c r="K438" s="8">
        <f>K437*(K439/K436)^(1/3)</f>
        <v>110.54874448340841</v>
      </c>
      <c r="L438" s="44">
        <v>945.4</v>
      </c>
      <c r="M438" s="8">
        <f>M437*(M439/M436)^(1/3)</f>
        <v>104.75803371743635</v>
      </c>
      <c r="P438" s="393"/>
      <c r="Q438" s="60"/>
      <c r="R438" s="121"/>
      <c r="S438" s="6"/>
      <c r="T438" s="60"/>
      <c r="W438" s="120">
        <f t="shared" si="35"/>
        <v>0</v>
      </c>
    </row>
    <row r="439" spans="1:23" ht="15">
      <c r="A439" s="19">
        <v>40694</v>
      </c>
      <c r="B439" s="14">
        <f t="shared" si="34"/>
        <v>101.86382499201517</v>
      </c>
      <c r="C439" s="60">
        <v>174.0111</v>
      </c>
      <c r="D439" s="24">
        <f t="shared" si="32"/>
        <v>198.7967987017897</v>
      </c>
      <c r="F439" s="6"/>
      <c r="I439" s="25">
        <f t="shared" si="37"/>
        <v>30.411104068718235</v>
      </c>
      <c r="J439" s="44">
        <v>2351.9</v>
      </c>
      <c r="K439" s="93">
        <f>QUARTERLY!B150</f>
        <v>112.01020966271651</v>
      </c>
      <c r="L439" s="44">
        <v>995.4</v>
      </c>
      <c r="M439" s="93">
        <f>QUARTERLY!C150</f>
        <v>105.73713751169316</v>
      </c>
      <c r="P439" s="393"/>
      <c r="Q439" s="60"/>
      <c r="R439" s="121"/>
      <c r="S439" s="6"/>
      <c r="T439" s="60"/>
      <c r="W439" s="120">
        <f t="shared" si="35"/>
        <v>0</v>
      </c>
    </row>
    <row r="440" spans="1:23" ht="15">
      <c r="A440" s="19">
        <v>40724</v>
      </c>
      <c r="B440" s="14">
        <f t="shared" si="34"/>
        <v>99.246859453234833</v>
      </c>
      <c r="C440" s="60">
        <v>166.0309</v>
      </c>
      <c r="D440" s="24">
        <f t="shared" si="32"/>
        <v>193.68954525373573</v>
      </c>
      <c r="E440" s="8"/>
      <c r="F440" s="6"/>
      <c r="H440" s="67"/>
      <c r="I440" s="25">
        <f t="shared" ref="I440:I454" si="38">+(J440/K440+L440/M440)</f>
        <v>29.629817764671273</v>
      </c>
      <c r="J440" s="44">
        <v>2322.6999999999998</v>
      </c>
      <c r="K440" s="8">
        <f>K439*(K442/K439)^(1/3)</f>
        <v>111.84222769250452</v>
      </c>
      <c r="L440" s="44">
        <v>936.2</v>
      </c>
      <c r="M440" s="8">
        <f>M439*(M442/M439)^(1/3)</f>
        <v>105.64004183035313</v>
      </c>
      <c r="P440" s="393"/>
      <c r="Q440" s="60"/>
      <c r="R440" s="121"/>
      <c r="S440" s="6"/>
      <c r="T440" s="60"/>
      <c r="W440" s="120">
        <f t="shared" si="35"/>
        <v>0</v>
      </c>
    </row>
    <row r="441" spans="1:23" ht="15">
      <c r="A441" s="19">
        <v>40755</v>
      </c>
      <c r="B441" s="14">
        <f t="shared" si="34"/>
        <v>97.677665483615826</v>
      </c>
      <c r="C441" s="60">
        <v>163.84870000000001</v>
      </c>
      <c r="D441" s="24">
        <f t="shared" si="32"/>
        <v>190.62711619487342</v>
      </c>
      <c r="E441" s="8"/>
      <c r="F441" s="6"/>
      <c r="H441" s="67"/>
      <c r="I441" s="25">
        <f t="shared" si="38"/>
        <v>29.161340156277621</v>
      </c>
      <c r="J441" s="44">
        <v>2277.1</v>
      </c>
      <c r="K441" s="8">
        <f>K440*(K442/K439)^(1/3)</f>
        <v>111.67449764524137</v>
      </c>
      <c r="L441" s="44">
        <v>925.7</v>
      </c>
      <c r="M441" s="8">
        <f>M440*(M442/M439)^(1/3)</f>
        <v>105.54303530946851</v>
      </c>
      <c r="P441" s="393"/>
      <c r="Q441" s="60"/>
      <c r="R441" s="121"/>
      <c r="S441" s="6"/>
      <c r="T441" s="60"/>
      <c r="W441" s="120">
        <f t="shared" si="35"/>
        <v>0</v>
      </c>
    </row>
    <row r="442" spans="1:23" ht="15">
      <c r="A442" s="19">
        <v>40786</v>
      </c>
      <c r="B442" s="14">
        <f t="shared" si="34"/>
        <v>101.38677150124403</v>
      </c>
      <c r="C442" s="60">
        <v>164.13409999999999</v>
      </c>
      <c r="D442" s="24">
        <f t="shared" si="32"/>
        <v>197.86578411656032</v>
      </c>
      <c r="E442" s="8"/>
      <c r="F442" s="6"/>
      <c r="H442" s="67"/>
      <c r="I442" s="25">
        <f t="shared" si="38"/>
        <v>30.268681345486275</v>
      </c>
      <c r="J442" s="44">
        <v>2343.6</v>
      </c>
      <c r="K442" s="93">
        <f>QUARTERLY!B151</f>
        <v>111.5070191431176</v>
      </c>
      <c r="L442" s="44">
        <v>975.5</v>
      </c>
      <c r="M442" s="93">
        <f>QUARTERLY!C151</f>
        <v>105.44611786716557</v>
      </c>
      <c r="P442" s="393"/>
      <c r="Q442" s="60"/>
      <c r="R442" s="121"/>
      <c r="S442" s="6"/>
      <c r="T442" s="60"/>
      <c r="W442" s="120">
        <f t="shared" si="35"/>
        <v>0</v>
      </c>
    </row>
    <row r="443" spans="1:23" ht="15">
      <c r="A443" s="19">
        <v>40816</v>
      </c>
      <c r="B443" s="14">
        <f t="shared" si="34"/>
        <v>99.689746606404412</v>
      </c>
      <c r="C443" s="60">
        <v>159.01259999999999</v>
      </c>
      <c r="D443" s="24">
        <f t="shared" si="32"/>
        <v>194.55388102988746</v>
      </c>
      <c r="E443" s="8"/>
      <c r="F443" s="6"/>
      <c r="H443" s="67"/>
      <c r="I443" s="25">
        <f t="shared" si="38"/>
        <v>29.762040242148373</v>
      </c>
      <c r="J443" s="44">
        <v>2307.9</v>
      </c>
      <c r="K443" s="8">
        <f>K442*(K445/K442)^(1/3)</f>
        <v>110.69603030178308</v>
      </c>
      <c r="L443" s="44">
        <v>932</v>
      </c>
      <c r="M443" s="8">
        <f>M442*(M445/M442)^(1/3)</f>
        <v>104.56572886103685</v>
      </c>
      <c r="P443" s="393"/>
      <c r="Q443" s="60"/>
      <c r="R443" s="121"/>
      <c r="S443" s="6"/>
      <c r="T443" s="60"/>
      <c r="W443" s="120">
        <f t="shared" si="35"/>
        <v>0</v>
      </c>
    </row>
    <row r="444" spans="1:23" ht="15">
      <c r="A444" s="19">
        <v>40847</v>
      </c>
      <c r="B444" s="14">
        <f t="shared" si="34"/>
        <v>100.26191354337529</v>
      </c>
      <c r="C444" s="60">
        <v>157.77289999999999</v>
      </c>
      <c r="D444" s="24">
        <f t="shared" si="32"/>
        <v>195.6705184171222</v>
      </c>
      <c r="E444" s="8"/>
      <c r="F444" s="6"/>
      <c r="H444" s="67"/>
      <c r="I444" s="25">
        <f t="shared" si="38"/>
        <v>29.932858766450448</v>
      </c>
      <c r="J444" s="44">
        <v>2355.9</v>
      </c>
      <c r="K444" s="8">
        <f>K443*(K445/K442)^(1/3)</f>
        <v>109.89093976986283</v>
      </c>
      <c r="L444" s="44">
        <v>880.8</v>
      </c>
      <c r="M444" s="8">
        <f>M443*(M445/M442)^(1/3)</f>
        <v>103.69269038442775</v>
      </c>
      <c r="P444" s="393"/>
      <c r="Q444" s="60"/>
      <c r="R444" s="121"/>
      <c r="S444" s="6"/>
      <c r="T444" s="60"/>
      <c r="W444" s="120">
        <f t="shared" si="35"/>
        <v>0</v>
      </c>
    </row>
    <row r="445" spans="1:23" ht="15">
      <c r="A445" s="19">
        <v>40877</v>
      </c>
      <c r="B445" s="14">
        <f t="shared" si="34"/>
        <v>100.69754043815703</v>
      </c>
      <c r="C445" s="60">
        <v>157.42910000000001</v>
      </c>
      <c r="D445" s="24">
        <f t="shared" si="32"/>
        <v>196.5206851187732</v>
      </c>
      <c r="E445" s="8"/>
      <c r="F445" s="6"/>
      <c r="H445" s="67"/>
      <c r="I445" s="25">
        <f t="shared" si="38"/>
        <v>30.062913718081994</v>
      </c>
      <c r="J445" s="44">
        <v>2325.1</v>
      </c>
      <c r="K445" s="93">
        <f>QUARTERLY!B152</f>
        <v>109.09170464904285</v>
      </c>
      <c r="L445" s="44">
        <v>899.7</v>
      </c>
      <c r="M445" s="93">
        <f>QUARTERLY!C152</f>
        <v>102.82694106641721</v>
      </c>
      <c r="P445" s="393"/>
      <c r="Q445" s="60"/>
      <c r="R445" s="121"/>
      <c r="S445" s="6"/>
      <c r="T445" s="60"/>
      <c r="W445" s="120">
        <f t="shared" si="35"/>
        <v>0</v>
      </c>
    </row>
    <row r="446" spans="1:23" ht="15">
      <c r="A446" s="19">
        <v>40908</v>
      </c>
      <c r="B446" s="14">
        <f t="shared" si="34"/>
        <v>95.854954847508296</v>
      </c>
      <c r="C446" s="60">
        <v>159.13990000000001</v>
      </c>
      <c r="D446" s="24">
        <f t="shared" si="32"/>
        <v>187.06992560786884</v>
      </c>
      <c r="E446" s="8"/>
      <c r="F446" s="6"/>
      <c r="H446" s="67"/>
      <c r="I446" s="25">
        <f t="shared" si="38"/>
        <v>28.617175995485791</v>
      </c>
      <c r="J446" s="44">
        <v>2154.8000000000002</v>
      </c>
      <c r="K446" s="8">
        <f>K445*(K448/K445)^(1/3)</f>
        <v>108.11006301728708</v>
      </c>
      <c r="L446" s="44">
        <v>890.3</v>
      </c>
      <c r="M446" s="8">
        <f>M445*(M448/M445)^(1/3)</f>
        <v>102.50256370260105</v>
      </c>
      <c r="P446" s="393"/>
      <c r="Q446" s="60"/>
      <c r="R446" s="121"/>
      <c r="S446" s="6"/>
      <c r="T446" s="60"/>
      <c r="W446" s="120">
        <f t="shared" si="35"/>
        <v>0</v>
      </c>
    </row>
    <row r="447" spans="1:23" ht="15">
      <c r="A447" s="19">
        <v>40939</v>
      </c>
      <c r="B447" s="14">
        <f t="shared" si="34"/>
        <v>101.45655556271514</v>
      </c>
      <c r="C447" s="60">
        <v>164.72460000000001</v>
      </c>
      <c r="D447" s="24">
        <f t="shared" ref="D447:D461" si="39">D446*(I447/I446)</f>
        <v>198.00197425100654</v>
      </c>
      <c r="E447" s="8"/>
      <c r="F447" s="6"/>
      <c r="H447" s="67"/>
      <c r="I447" s="25">
        <f t="shared" si="38"/>
        <v>30.289515143509295</v>
      </c>
      <c r="J447" s="44">
        <v>2287.1</v>
      </c>
      <c r="K447" s="8">
        <f>K446*(K448/K445)^(1/3)</f>
        <v>107.13725450713569</v>
      </c>
      <c r="L447" s="44">
        <v>913.7</v>
      </c>
      <c r="M447" s="8">
        <f>M446*(M448/M445)^(1/3)</f>
        <v>102.1792096180254</v>
      </c>
      <c r="P447" s="393"/>
      <c r="Q447" s="60"/>
      <c r="R447" s="121"/>
      <c r="S447" s="6"/>
      <c r="T447" s="60"/>
      <c r="W447" s="120">
        <f t="shared" si="35"/>
        <v>0</v>
      </c>
    </row>
    <row r="448" spans="1:23" ht="15">
      <c r="A448" s="19">
        <v>40968</v>
      </c>
      <c r="B448" s="14">
        <f t="shared" si="34"/>
        <v>101.29661458919958</v>
      </c>
      <c r="C448" s="60">
        <v>160.08410000000001</v>
      </c>
      <c r="D448" s="24">
        <f t="shared" si="39"/>
        <v>197.68983445536631</v>
      </c>
      <c r="E448" s="8"/>
      <c r="F448" s="6"/>
      <c r="H448" s="67"/>
      <c r="I448" s="25">
        <f t="shared" si="38"/>
        <v>30.241765301101402</v>
      </c>
      <c r="J448" s="44">
        <v>2277</v>
      </c>
      <c r="K448" s="93">
        <f>QUARTERLY!B153</f>
        <v>106.1731996353692</v>
      </c>
      <c r="L448" s="44">
        <v>895.9</v>
      </c>
      <c r="M448" s="93">
        <f>QUARTERLY!C153</f>
        <v>101.85687558465855</v>
      </c>
      <c r="P448" s="393"/>
      <c r="Q448" s="60"/>
      <c r="R448" s="121"/>
      <c r="S448" s="6"/>
      <c r="T448" s="60"/>
      <c r="W448" s="120">
        <f t="shared" si="35"/>
        <v>0</v>
      </c>
    </row>
    <row r="449" spans="1:23" ht="15">
      <c r="A449" s="19">
        <v>40999</v>
      </c>
      <c r="B449" s="14">
        <f t="shared" si="34"/>
        <v>101.55797686924828</v>
      </c>
      <c r="C449" s="60">
        <v>161.83629999999999</v>
      </c>
      <c r="D449" s="24">
        <f t="shared" si="39"/>
        <v>198.19990743347364</v>
      </c>
      <c r="E449" s="8"/>
      <c r="F449" s="6"/>
      <c r="H449" s="67"/>
      <c r="I449" s="25">
        <f t="shared" si="38"/>
        <v>30.319794135172984</v>
      </c>
      <c r="J449" s="44">
        <v>2317.1</v>
      </c>
      <c r="K449" s="8">
        <f>K448*(K451/K448)^(1/3)</f>
        <v>106.30721454522835</v>
      </c>
      <c r="L449" s="44">
        <v>866.8</v>
      </c>
      <c r="M449" s="8">
        <f>M448*(M451/M448)^(1/3)</f>
        <v>101.69494069220457</v>
      </c>
      <c r="P449" s="393"/>
      <c r="Q449" s="60"/>
      <c r="R449" s="121"/>
      <c r="S449" s="6"/>
      <c r="T449" s="60"/>
      <c r="W449" s="120">
        <f t="shared" si="35"/>
        <v>0</v>
      </c>
    </row>
    <row r="450" spans="1:23" ht="15">
      <c r="A450" s="19">
        <v>41029</v>
      </c>
      <c r="B450" s="14">
        <f t="shared" si="34"/>
        <v>105.16928182217352</v>
      </c>
      <c r="C450" s="60">
        <v>165.73740000000001</v>
      </c>
      <c r="D450" s="24">
        <f t="shared" si="39"/>
        <v>205.24770741382713</v>
      </c>
      <c r="E450" s="8"/>
      <c r="F450" s="6"/>
      <c r="H450" s="67"/>
      <c r="I450" s="25">
        <f t="shared" si="38"/>
        <v>31.397937143801371</v>
      </c>
      <c r="J450" s="44">
        <v>2369.6</v>
      </c>
      <c r="K450" s="8">
        <f>K449*(K451/K448)^(1/3)</f>
        <v>106.4413986126162</v>
      </c>
      <c r="L450" s="44">
        <v>927.6</v>
      </c>
      <c r="M450" s="8">
        <f>M449*(M451/M448)^(1/3)</f>
        <v>101.53326324834444</v>
      </c>
      <c r="P450" s="393"/>
      <c r="Q450" s="60"/>
      <c r="R450" s="121"/>
      <c r="S450" s="6"/>
      <c r="T450" s="60"/>
      <c r="W450" s="120">
        <f t="shared" si="35"/>
        <v>0</v>
      </c>
    </row>
    <row r="451" spans="1:23" ht="15">
      <c r="A451" s="19">
        <v>41060</v>
      </c>
      <c r="B451" s="14">
        <f t="shared" ref="B451:B460" si="40">(I451/(SUM($I$435:$I$446)/12))*100</f>
        <v>103.15711159407124</v>
      </c>
      <c r="C451" s="60">
        <v>162.91720000000001</v>
      </c>
      <c r="D451" s="24">
        <f t="shared" si="39"/>
        <v>201.32076868144455</v>
      </c>
      <c r="E451" s="8"/>
      <c r="F451" s="6"/>
      <c r="H451" s="67"/>
      <c r="I451" s="25">
        <f t="shared" si="38"/>
        <v>30.797210455837398</v>
      </c>
      <c r="J451" s="44">
        <v>2364</v>
      </c>
      <c r="K451" s="93">
        <f>QUARTERLY!B154</f>
        <v>106.57575205104833</v>
      </c>
      <c r="L451" s="44">
        <v>873.4</v>
      </c>
      <c r="M451" s="93">
        <f>QUARTERLY!C154</f>
        <v>101.37184284377923</v>
      </c>
      <c r="P451" s="393"/>
      <c r="Q451" s="60"/>
      <c r="R451" s="121"/>
      <c r="S451" s="6"/>
      <c r="T451" s="60"/>
      <c r="W451" s="120">
        <f t="shared" si="35"/>
        <v>0</v>
      </c>
    </row>
    <row r="452" spans="1:23" ht="15">
      <c r="A452" s="19">
        <v>41090</v>
      </c>
      <c r="B452" s="14">
        <f t="shared" si="40"/>
        <v>96.772536796604427</v>
      </c>
      <c r="C452" s="60">
        <v>159.54740000000001</v>
      </c>
      <c r="D452" s="24">
        <f t="shared" si="39"/>
        <v>188.86067275526057</v>
      </c>
      <c r="E452" s="96"/>
      <c r="F452" s="6"/>
      <c r="H452" s="67"/>
      <c r="I452" s="25">
        <f t="shared" si="38"/>
        <v>28.891117015742267</v>
      </c>
      <c r="J452" s="44">
        <v>2154.6</v>
      </c>
      <c r="K452" s="8">
        <f>K451*(K454/K451)^(1/3)</f>
        <v>106.0701668764048</v>
      </c>
      <c r="L452" s="44">
        <v>866.8</v>
      </c>
      <c r="M452" s="8">
        <f>M451*(M454/M451)^(1/3)</f>
        <v>101.0474507286001</v>
      </c>
      <c r="N452" s="54"/>
      <c r="P452" s="393"/>
      <c r="Q452" s="60"/>
      <c r="R452" s="121"/>
      <c r="S452" s="6"/>
      <c r="T452" s="60"/>
      <c r="W452" s="120">
        <f t="shared" si="35"/>
        <v>0</v>
      </c>
    </row>
    <row r="453" spans="1:23" ht="15">
      <c r="A453" s="19">
        <v>41121</v>
      </c>
      <c r="B453" s="14">
        <f t="shared" si="40"/>
        <v>104.9836234221702</v>
      </c>
      <c r="C453" s="60">
        <v>167.15479999999999</v>
      </c>
      <c r="D453" s="24">
        <f t="shared" si="39"/>
        <v>204.88537765077683</v>
      </c>
      <c r="E453" s="96"/>
      <c r="F453" s="6"/>
      <c r="H453" s="67"/>
      <c r="I453" s="25">
        <f t="shared" si="38"/>
        <v>31.342509449777758</v>
      </c>
      <c r="J453" s="44">
        <v>2388.1</v>
      </c>
      <c r="K453" s="8">
        <f>K452*(K454/K451)^(1/3)</f>
        <v>105.56698014947474</v>
      </c>
      <c r="L453" s="44">
        <v>878.4</v>
      </c>
      <c r="M453" s="8">
        <f>M452*(M454/M451)^(1/3)</f>
        <v>100.72409667528744</v>
      </c>
      <c r="N453" s="54"/>
      <c r="P453" s="393"/>
      <c r="Q453" s="60"/>
      <c r="R453" s="121"/>
      <c r="S453" s="6"/>
      <c r="T453" s="60"/>
      <c r="W453" s="120">
        <f t="shared" si="35"/>
        <v>0</v>
      </c>
    </row>
    <row r="454" spans="1:23" ht="15">
      <c r="A454" s="19">
        <v>41152</v>
      </c>
      <c r="B454" s="14">
        <f t="shared" si="40"/>
        <v>103.60437326168639</v>
      </c>
      <c r="C454" s="60">
        <v>161.4753</v>
      </c>
      <c r="D454" s="24">
        <f t="shared" si="39"/>
        <v>202.19364173241127</v>
      </c>
      <c r="E454" s="96"/>
      <c r="F454" s="6"/>
      <c r="H454" s="67"/>
      <c r="I454" s="25">
        <f t="shared" si="38"/>
        <v>30.93073892996312</v>
      </c>
      <c r="J454" s="44">
        <v>2356.1</v>
      </c>
      <c r="K454" s="93">
        <f>QUARTERLY!B155</f>
        <v>105.0661804922516</v>
      </c>
      <c r="L454" s="44">
        <v>854</v>
      </c>
      <c r="M454" s="93">
        <f>QUARTERLY!C155</f>
        <v>100.40177736202058</v>
      </c>
      <c r="N454" s="54"/>
      <c r="P454" s="393"/>
      <c r="Q454" s="60"/>
      <c r="R454" s="121"/>
      <c r="S454" s="6"/>
      <c r="T454" s="60"/>
      <c r="W454" s="120">
        <f t="shared" si="35"/>
        <v>0</v>
      </c>
    </row>
    <row r="455" spans="1:23" ht="15">
      <c r="A455" s="19">
        <v>41182</v>
      </c>
      <c r="B455" s="14">
        <f t="shared" si="40"/>
        <v>103.348666870098</v>
      </c>
      <c r="C455" s="60">
        <v>162.26750000000001</v>
      </c>
      <c r="D455" s="24">
        <f t="shared" si="39"/>
        <v>201.6946067505682</v>
      </c>
      <c r="F455" s="6"/>
      <c r="H455" s="67"/>
      <c r="I455" s="25">
        <f t="shared" ref="I455:I562" si="41">+(J455/K455+L455/M455)</f>
        <v>30.854398642464194</v>
      </c>
      <c r="J455" s="44">
        <v>2342.5</v>
      </c>
      <c r="K455" s="8">
        <f>K454*(K457/K454)^(1/3)</f>
        <v>105.56698014947473</v>
      </c>
      <c r="L455" s="44">
        <v>873.3</v>
      </c>
      <c r="M455" s="8">
        <f>M454*(M457/M454)^(1/3)</f>
        <v>100.78831352193137</v>
      </c>
      <c r="N455" s="54"/>
      <c r="P455" s="393"/>
      <c r="Q455" s="60"/>
      <c r="R455" s="121"/>
      <c r="S455" s="6"/>
      <c r="T455" s="60"/>
      <c r="W455" s="120">
        <f t="shared" si="35"/>
        <v>0</v>
      </c>
    </row>
    <row r="456" spans="1:23" ht="15">
      <c r="A456" s="19">
        <v>41213</v>
      </c>
      <c r="B456" s="14">
        <f t="shared" si="40"/>
        <v>105.15749656654438</v>
      </c>
      <c r="C456" s="60">
        <v>159.834</v>
      </c>
      <c r="D456" s="24">
        <f t="shared" si="39"/>
        <v>205.22470738323594</v>
      </c>
      <c r="F456" s="6"/>
      <c r="H456" s="67"/>
      <c r="I456" s="25">
        <f t="shared" si="41"/>
        <v>31.394418695172114</v>
      </c>
      <c r="J456" s="44">
        <v>2376.1</v>
      </c>
      <c r="K456" s="8">
        <f>K455*(K457/K454)^(1/3)</f>
        <v>106.07016687640478</v>
      </c>
      <c r="L456" s="44">
        <v>909.9</v>
      </c>
      <c r="M456" s="8">
        <f>M455*(M457/M454)^(1/3)</f>
        <v>101.17633780492966</v>
      </c>
      <c r="N456" s="54"/>
      <c r="P456" s="393"/>
      <c r="Q456" s="60"/>
      <c r="R456" s="121"/>
      <c r="S456" s="6"/>
      <c r="T456" s="60"/>
      <c r="W456" s="120">
        <f t="shared" si="35"/>
        <v>0</v>
      </c>
    </row>
    <row r="457" spans="1:23" ht="15">
      <c r="A457" s="19">
        <v>41243</v>
      </c>
      <c r="B457" s="14">
        <f t="shared" si="40"/>
        <v>96.5745229940229</v>
      </c>
      <c r="C457" s="60">
        <v>155.3946</v>
      </c>
      <c r="D457" s="24">
        <f t="shared" si="39"/>
        <v>188.47423026642747</v>
      </c>
      <c r="F457" s="6"/>
      <c r="H457" s="67"/>
      <c r="I457" s="25">
        <f t="shared" si="41"/>
        <v>28.83200065762572</v>
      </c>
      <c r="J457" s="44">
        <v>2164.6</v>
      </c>
      <c r="K457" s="93">
        <f>QUARTERLY!B156</f>
        <v>106.57575205104833</v>
      </c>
      <c r="L457" s="44">
        <v>865.5</v>
      </c>
      <c r="M457" s="93">
        <f>QUARTERLY!C156</f>
        <v>101.56585594013096</v>
      </c>
      <c r="N457" s="54"/>
      <c r="P457" s="393"/>
      <c r="Q457" s="60"/>
      <c r="R457" s="121"/>
      <c r="S457" s="6"/>
      <c r="T457" s="60"/>
      <c r="W457" s="120">
        <f t="shared" si="35"/>
        <v>0</v>
      </c>
    </row>
    <row r="458" spans="1:23" ht="15">
      <c r="A458" s="19">
        <v>41274</v>
      </c>
      <c r="B458" s="14">
        <f t="shared" si="40"/>
        <v>100.47532340891665</v>
      </c>
      <c r="C458" s="60">
        <v>154.06800000000001</v>
      </c>
      <c r="D458" s="24">
        <f t="shared" si="39"/>
        <v>196.08700776537057</v>
      </c>
      <c r="F458" s="6"/>
      <c r="H458" s="67"/>
      <c r="I458" s="25">
        <f t="shared" si="41"/>
        <v>29.996571567641439</v>
      </c>
      <c r="J458" s="44">
        <v>2303.5</v>
      </c>
      <c r="K458" s="8">
        <f>K457*(K460/K457)^(1/3)</f>
        <v>106.77664932583937</v>
      </c>
      <c r="L458" s="44">
        <v>856.9</v>
      </c>
      <c r="M458" s="8">
        <f>M457*(M460/M457)^(1/3)</f>
        <v>101.72727683465976</v>
      </c>
      <c r="N458" s="54"/>
      <c r="P458" s="393"/>
      <c r="Q458" s="60"/>
      <c r="R458" s="121"/>
      <c r="S458" s="6"/>
      <c r="T458" s="60"/>
      <c r="W458" s="120">
        <f t="shared" si="35"/>
        <v>0</v>
      </c>
    </row>
    <row r="459" spans="1:23" ht="15">
      <c r="A459" s="19">
        <v>41305</v>
      </c>
      <c r="B459" s="14">
        <f t="shared" si="40"/>
        <v>103.76695426563923</v>
      </c>
      <c r="C459" s="60">
        <v>154.06800000000001</v>
      </c>
      <c r="D459" s="24">
        <f t="shared" si="39"/>
        <v>202.51093379481009</v>
      </c>
      <c r="F459" s="6"/>
      <c r="H459" s="67"/>
      <c r="I459" s="25">
        <f t="shared" si="41"/>
        <v>30.979276944623315</v>
      </c>
      <c r="J459" s="44">
        <v>2313.5</v>
      </c>
      <c r="K459" s="8">
        <f>K458*(K460/K457)^(1/3)</f>
        <v>106.97792529572983</v>
      </c>
      <c r="L459" s="44">
        <v>953</v>
      </c>
      <c r="M459" s="8">
        <f>M458*(M460/M457)^(1/3)</f>
        <v>101.88895427903938</v>
      </c>
      <c r="N459" s="54"/>
      <c r="P459" s="393"/>
      <c r="Q459" s="60"/>
      <c r="R459" s="121"/>
      <c r="S459" s="6"/>
      <c r="T459" s="60"/>
      <c r="W459" s="120">
        <f t="shared" si="35"/>
        <v>0</v>
      </c>
    </row>
    <row r="460" spans="1:23" ht="15">
      <c r="A460" s="19">
        <v>41333</v>
      </c>
      <c r="B460" s="14">
        <f t="shared" si="40"/>
        <v>100.98333949587985</v>
      </c>
      <c r="D460" s="24">
        <f t="shared" si="39"/>
        <v>197.07844875813925</v>
      </c>
      <c r="F460" s="6"/>
      <c r="H460" s="67"/>
      <c r="I460" s="25">
        <f t="shared" si="41"/>
        <v>30.148238070351621</v>
      </c>
      <c r="J460" s="44">
        <v>2245.4</v>
      </c>
      <c r="K460" s="93">
        <f>+QUARTERLY!B157</f>
        <v>107.17958067456701</v>
      </c>
      <c r="L460" s="44">
        <v>938.7</v>
      </c>
      <c r="M460" s="93">
        <f>QUARTERLY!C157</f>
        <v>102.05088868101029</v>
      </c>
      <c r="N460" s="54"/>
      <c r="P460" s="393"/>
      <c r="R460" s="121"/>
      <c r="S460" s="6"/>
      <c r="T460" s="60"/>
      <c r="W460" s="120">
        <f t="shared" si="35"/>
        <v>0</v>
      </c>
    </row>
    <row r="461" spans="1:23" ht="15">
      <c r="A461" s="19">
        <v>41364</v>
      </c>
      <c r="B461" s="14">
        <f t="shared" ref="B461:B467" si="42">(I461/(SUM($I$435:$I$446)/12))*100</f>
        <v>98.739625299879151</v>
      </c>
      <c r="D461" s="24">
        <f t="shared" si="39"/>
        <v>192.69963027766627</v>
      </c>
      <c r="F461" s="6"/>
      <c r="H461" s="67"/>
      <c r="I461" s="25">
        <f t="shared" si="41"/>
        <v>29.478384705622911</v>
      </c>
      <c r="J461" s="44">
        <v>2204.1999999999998</v>
      </c>
      <c r="K461" s="8">
        <f>K460*(K463/K460)^(1/3)</f>
        <v>107.01158732604955</v>
      </c>
      <c r="L461" s="44">
        <v>905.7</v>
      </c>
      <c r="M461" s="8">
        <f>M460*(M463/M460)^(1/3)</f>
        <v>101.9861766226423</v>
      </c>
      <c r="N461" s="54"/>
      <c r="P461" s="393"/>
      <c r="R461" s="121"/>
    </row>
    <row r="462" spans="1:23" ht="15">
      <c r="A462" s="19">
        <v>41394</v>
      </c>
      <c r="B462" s="14">
        <f t="shared" si="42"/>
        <v>100.26717752618255</v>
      </c>
      <c r="H462" s="67"/>
      <c r="I462" s="25">
        <f t="shared" si="41"/>
        <v>29.934430310901881</v>
      </c>
      <c r="J462" s="44">
        <v>2223.5</v>
      </c>
      <c r="K462" s="8">
        <f>K461*(K463/K460)^(1/3)</f>
        <v>106.84385729042218</v>
      </c>
      <c r="L462" s="44">
        <v>929.9</v>
      </c>
      <c r="M462" s="8">
        <f>M461*(M463/M460)^(1/3)</f>
        <v>101.92150559919868</v>
      </c>
      <c r="N462" s="54"/>
      <c r="P462" s="393"/>
    </row>
    <row r="463" spans="1:23" ht="15">
      <c r="A463" s="19">
        <v>41425</v>
      </c>
      <c r="B463" s="14">
        <f t="shared" si="42"/>
        <v>100.41598690240386</v>
      </c>
      <c r="H463" s="67"/>
      <c r="I463" s="25">
        <f t="shared" si="41"/>
        <v>29.978856852188954</v>
      </c>
      <c r="J463" s="44">
        <v>2218.9</v>
      </c>
      <c r="K463" s="93">
        <f>QUARTERLY!B158</f>
        <v>106.6763901549681</v>
      </c>
      <c r="L463" s="44">
        <v>934.9</v>
      </c>
      <c r="M463" s="93">
        <f>QUARTERLY!C158</f>
        <v>101.85687558465855</v>
      </c>
      <c r="N463" s="54"/>
      <c r="P463" s="393"/>
    </row>
    <row r="464" spans="1:23" ht="15">
      <c r="A464" s="19">
        <v>41455</v>
      </c>
      <c r="B464" s="96">
        <f t="shared" si="42"/>
        <v>103.78869355508328</v>
      </c>
      <c r="C464" s="8"/>
      <c r="H464" s="67"/>
      <c r="I464" s="25">
        <f t="shared" si="41"/>
        <v>30.985767136737298</v>
      </c>
      <c r="J464" s="44">
        <v>2305.3000000000002</v>
      </c>
      <c r="K464" s="8">
        <f>K463*(K466/K463)^(1/3)</f>
        <v>106.33986933794272</v>
      </c>
      <c r="L464" s="44">
        <v>948.6</v>
      </c>
      <c r="M464" s="8">
        <f>M463*(M466/M463)^(1/3)</f>
        <v>101.9215055991987</v>
      </c>
      <c r="N464" s="54"/>
      <c r="P464" s="393"/>
    </row>
    <row r="465" spans="1:16" ht="15">
      <c r="A465" s="19">
        <v>41486</v>
      </c>
      <c r="B465" s="96">
        <f t="shared" si="42"/>
        <v>107.03245154173253</v>
      </c>
      <c r="C465" s="8"/>
      <c r="I465" s="25">
        <f t="shared" si="41"/>
        <v>31.954180228563164</v>
      </c>
      <c r="J465" s="44">
        <v>2348.3000000000002</v>
      </c>
      <c r="K465" s="8">
        <f>K464*(K466/K463)^(1/3)</f>
        <v>106.00441010783574</v>
      </c>
      <c r="L465" s="44">
        <v>999.6</v>
      </c>
      <c r="M465" s="8">
        <f>M464*(M466/M463)^(1/3)</f>
        <v>101.9861766226423</v>
      </c>
      <c r="N465" s="54"/>
      <c r="P465" s="393"/>
    </row>
    <row r="466" spans="1:16" ht="15">
      <c r="A466" s="19">
        <v>41517</v>
      </c>
      <c r="B466" s="96">
        <f t="shared" si="42"/>
        <v>101.18701485096908</v>
      </c>
      <c r="C466" s="8"/>
      <c r="I466" s="25">
        <f t="shared" si="41"/>
        <v>30.209044666023217</v>
      </c>
      <c r="J466" s="44">
        <v>2191</v>
      </c>
      <c r="K466" s="93">
        <f>QUARTERLY!B159</f>
        <v>105.67000911577028</v>
      </c>
      <c r="L466" s="44">
        <v>966.9</v>
      </c>
      <c r="M466" s="93">
        <f>QUARTERLY!C159</f>
        <v>102.05088868101029</v>
      </c>
      <c r="N466" s="54"/>
      <c r="P466" s="393"/>
    </row>
    <row r="467" spans="1:16" ht="15">
      <c r="A467" s="19">
        <v>41547</v>
      </c>
      <c r="B467" s="96">
        <f t="shared" si="42"/>
        <v>107.03254603033979</v>
      </c>
      <c r="C467" s="8"/>
      <c r="I467" s="25">
        <f t="shared" si="41"/>
        <v>31.954208437820657</v>
      </c>
      <c r="J467" s="44">
        <v>2302.6</v>
      </c>
      <c r="K467" s="8">
        <f>K466*(K469/K466)^(1/3)</f>
        <v>105.67000911577028</v>
      </c>
      <c r="L467" s="44">
        <v>1043.0999999999999</v>
      </c>
      <c r="M467" s="8">
        <f>M466*(M469/M466)^(1/3)</f>
        <v>102.62963955414189</v>
      </c>
      <c r="P467" s="393"/>
    </row>
    <row r="468" spans="1:16" ht="15">
      <c r="A468" s="19">
        <v>41578</v>
      </c>
      <c r="B468" s="96">
        <f t="shared" ref="B468:B476" si="43">(I468/(SUM($I$435:$I$446)/12))*100</f>
        <v>104.07712562080388</v>
      </c>
      <c r="C468" s="8"/>
      <c r="I468" s="25">
        <f t="shared" si="41"/>
        <v>31.07187756473342</v>
      </c>
      <c r="J468" s="44">
        <v>2309.1</v>
      </c>
      <c r="K468" s="8">
        <f>K467*(K469/K466)^(1/3)</f>
        <v>105.67000911577028</v>
      </c>
      <c r="L468" s="44">
        <v>951.6</v>
      </c>
      <c r="M468" s="8">
        <f>M467*(M469/M466)^(1/3)</f>
        <v>103.21167263850633</v>
      </c>
      <c r="P468" s="393"/>
    </row>
    <row r="469" spans="1:16" ht="15">
      <c r="A469" s="19">
        <v>41608</v>
      </c>
      <c r="B469" s="96">
        <f t="shared" si="43"/>
        <v>107.51532500798237</v>
      </c>
      <c r="C469" s="8"/>
      <c r="I469" s="25">
        <f t="shared" si="41"/>
        <v>32.098340485998008</v>
      </c>
      <c r="J469" s="44">
        <v>2385.8000000000002</v>
      </c>
      <c r="K469" s="93">
        <f>QUARTERLY!B160</f>
        <v>105.67000911577028</v>
      </c>
      <c r="L469" s="44">
        <v>988.2</v>
      </c>
      <c r="M469" s="93">
        <f>QUARTERLY!C160</f>
        <v>103.79700654817586</v>
      </c>
      <c r="P469" s="393"/>
    </row>
    <row r="470" spans="1:16" ht="15">
      <c r="A470" s="19">
        <v>41639</v>
      </c>
      <c r="B470" s="96">
        <f t="shared" si="43"/>
        <v>103.57987524096571</v>
      </c>
      <c r="C470" s="8"/>
      <c r="I470" s="25">
        <f t="shared" si="41"/>
        <v>30.923425127858469</v>
      </c>
      <c r="J470" s="44">
        <v>2299.8000000000002</v>
      </c>
      <c r="K470" s="8">
        <f>K469*(K472/K469)^(1/3)</f>
        <v>105.83747375270588</v>
      </c>
      <c r="L470" s="44">
        <v>954</v>
      </c>
      <c r="M470" s="8">
        <f>M469*(M472/M469)^(1/3)</f>
        <v>103.76466095351429</v>
      </c>
      <c r="P470" s="393"/>
    </row>
    <row r="471" spans="1:16" ht="15">
      <c r="A471" s="19">
        <v>41670</v>
      </c>
      <c r="B471" s="96">
        <f t="shared" si="43"/>
        <v>113.38240107213933</v>
      </c>
      <c r="C471" s="8"/>
      <c r="I471" s="25">
        <f t="shared" si="41"/>
        <v>33.849936411049406</v>
      </c>
      <c r="J471" s="44">
        <v>2451.6999999999998</v>
      </c>
      <c r="K471" s="8">
        <f>K470*(K472/K469)^(1/3)</f>
        <v>106.00520378570663</v>
      </c>
      <c r="L471" s="44">
        <v>1112.2</v>
      </c>
      <c r="M471" s="8">
        <f>M470*(M472/M469)^(1/3)</f>
        <v>103.7323254385027</v>
      </c>
      <c r="P471" s="393"/>
    </row>
    <row r="472" spans="1:16" ht="15">
      <c r="A472" s="19">
        <v>41698</v>
      </c>
      <c r="B472" s="96">
        <f t="shared" si="43"/>
        <v>111.29107286784033</v>
      </c>
      <c r="C472" s="8"/>
      <c r="D472" s="59"/>
      <c r="E472" s="59"/>
      <c r="I472" s="25">
        <f t="shared" si="41"/>
        <v>33.225577374190465</v>
      </c>
      <c r="J472" s="44">
        <v>2391.5</v>
      </c>
      <c r="K472" s="93">
        <f>QUARTERLY!B161</f>
        <v>106.1731996353692</v>
      </c>
      <c r="L472" s="44">
        <v>1109.7</v>
      </c>
      <c r="M472" s="93">
        <f>QUARTERLY!C161</f>
        <v>103.7</v>
      </c>
      <c r="P472" s="393"/>
    </row>
    <row r="473" spans="1:16" ht="15">
      <c r="A473" s="19">
        <v>41729</v>
      </c>
      <c r="B473" s="96">
        <f t="shared" si="43"/>
        <v>112.53811299774266</v>
      </c>
      <c r="I473" s="25">
        <f t="shared" si="41"/>
        <v>33.597877031809844</v>
      </c>
      <c r="J473" s="44">
        <v>2483</v>
      </c>
      <c r="K473" s="8">
        <f>K472*(K475/K472)^(1/3)</f>
        <v>106.24024935299153</v>
      </c>
      <c r="L473" s="44">
        <v>1060.8</v>
      </c>
      <c r="M473" s="8">
        <f>M472*(M475/M472)^(1/3)</f>
        <v>103.73232543850268</v>
      </c>
      <c r="P473" s="393"/>
    </row>
    <row r="474" spans="1:16" ht="15">
      <c r="A474" s="19">
        <v>41759</v>
      </c>
      <c r="B474" s="96">
        <f t="shared" si="43"/>
        <v>110.74110692095971</v>
      </c>
      <c r="I474" s="25">
        <f t="shared" si="41"/>
        <v>33.061386881185236</v>
      </c>
      <c r="J474" s="44">
        <v>2420.6</v>
      </c>
      <c r="K474" s="8">
        <f>K473*(K475/K472)^(1/3)</f>
        <v>106.30734141335805</v>
      </c>
      <c r="L474" s="44">
        <v>1067.9000000000001</v>
      </c>
      <c r="M474" s="8">
        <f>M473*(M475/M472)^(1/3)</f>
        <v>103.76466095351428</v>
      </c>
      <c r="P474" s="393"/>
    </row>
    <row r="475" spans="1:16" ht="15">
      <c r="A475" s="19">
        <v>41790</v>
      </c>
      <c r="B475" s="96">
        <f t="shared" si="43"/>
        <v>109.65241675275959</v>
      </c>
      <c r="I475" s="25">
        <f t="shared" si="41"/>
        <v>32.736362074721114</v>
      </c>
      <c r="J475" s="44">
        <v>2421.1</v>
      </c>
      <c r="K475" s="93">
        <f>QUARTERLY!B162</f>
        <v>106.37447584320876</v>
      </c>
      <c r="L475" s="44">
        <v>1035.5</v>
      </c>
      <c r="M475" s="93">
        <f>QUARTERLY!C162</f>
        <v>103.79700654817586</v>
      </c>
      <c r="P475" s="393"/>
    </row>
    <row r="476" spans="1:16" ht="15">
      <c r="A476" s="19">
        <v>41820</v>
      </c>
      <c r="B476" s="96">
        <f t="shared" si="43"/>
        <v>110.61481609704992</v>
      </c>
      <c r="I476" s="25">
        <f t="shared" si="41"/>
        <v>33.023683178333457</v>
      </c>
      <c r="J476" s="44">
        <v>2412</v>
      </c>
      <c r="K476" s="8">
        <f>K475*(K478/K475)^(1/3)</f>
        <v>105.97039036885265</v>
      </c>
      <c r="L476" s="44">
        <v>1062.9000000000001</v>
      </c>
      <c r="M476" s="8">
        <f>M475*(M478/M475)^(1/3)</f>
        <v>103.57016253883936</v>
      </c>
      <c r="P476" s="393"/>
    </row>
    <row r="477" spans="1:16" ht="15">
      <c r="A477" s="19">
        <v>41851</v>
      </c>
      <c r="B477" s="96">
        <f t="shared" ref="B477:B484" si="44">(I477/(SUM($I$435:$I$446)/12))*100</f>
        <v>112.37436192018842</v>
      </c>
      <c r="I477" s="25">
        <f t="shared" si="41"/>
        <v>33.548989695591544</v>
      </c>
      <c r="J477" s="44">
        <v>2407.5</v>
      </c>
      <c r="K477" s="8">
        <f>K476*(K478/K475)^(1/3)</f>
        <v>105.56783989684828</v>
      </c>
      <c r="L477" s="44">
        <v>1110.3</v>
      </c>
      <c r="M477" s="8">
        <f>M476*(M478/M475)^(1/3)</f>
        <v>103.34381428758185</v>
      </c>
      <c r="P477" s="393"/>
    </row>
    <row r="478" spans="1:16" ht="15">
      <c r="A478" s="19">
        <v>41882</v>
      </c>
      <c r="B478" s="96">
        <f t="shared" si="44"/>
        <v>106.6099447084797</v>
      </c>
      <c r="I478" s="25">
        <f t="shared" si="41"/>
        <v>31.828042227395393</v>
      </c>
      <c r="J478" s="44">
        <v>2256.3000000000002</v>
      </c>
      <c r="K478" s="93">
        <f>QUARTERLY!B163</f>
        <v>105.16681859617138</v>
      </c>
      <c r="L478" s="44">
        <v>1069.7</v>
      </c>
      <c r="M478" s="93">
        <f>QUARTERLY!C163</f>
        <v>103.1179607109448</v>
      </c>
      <c r="P478" s="393"/>
    </row>
    <row r="479" spans="1:16" ht="15">
      <c r="A479" s="19">
        <v>41912</v>
      </c>
      <c r="B479" s="96">
        <f t="shared" si="44"/>
        <v>110.2103872404266</v>
      </c>
      <c r="I479" s="25">
        <f t="shared" si="41"/>
        <v>32.902942296591299</v>
      </c>
      <c r="J479" s="44">
        <v>2344</v>
      </c>
      <c r="K479" s="8">
        <f>K478*(K481/K478)^(1/3)</f>
        <v>104.11643545288436</v>
      </c>
      <c r="L479" s="44">
        <v>1066.3</v>
      </c>
      <c r="M479" s="8">
        <f>M478*(M481/M478)^(1/3)</f>
        <v>102.63062848147422</v>
      </c>
      <c r="P479" s="393"/>
    </row>
    <row r="480" spans="1:16" ht="15">
      <c r="A480" s="19">
        <v>41943</v>
      </c>
      <c r="B480" s="96">
        <f t="shared" si="44"/>
        <v>112.2127991170466</v>
      </c>
      <c r="I480" s="25">
        <f t="shared" si="41"/>
        <v>33.500755661376111</v>
      </c>
      <c r="J480" s="44">
        <v>2363.4</v>
      </c>
      <c r="K480" s="8">
        <f>K479*(K481/K478)^(1/3)</f>
        <v>103.07654330630551</v>
      </c>
      <c r="L480" s="44">
        <v>1079.9000000000001</v>
      </c>
      <c r="M480" s="8">
        <f>M479*(M481/M478)^(1/3)</f>
        <v>102.14559936874726</v>
      </c>
      <c r="P480" s="393"/>
    </row>
    <row r="481" spans="1:16" ht="15">
      <c r="A481" s="19">
        <v>41973</v>
      </c>
      <c r="B481" s="96">
        <f t="shared" si="44"/>
        <v>111.18474375826209</v>
      </c>
      <c r="I481" s="25">
        <f t="shared" si="41"/>
        <v>33.193833174351397</v>
      </c>
      <c r="J481" s="44">
        <v>2342.8000000000002</v>
      </c>
      <c r="K481" s="93">
        <f>QUARTERLY!B164</f>
        <v>102.04703737465817</v>
      </c>
      <c r="L481" s="44">
        <v>1040.5999999999999</v>
      </c>
      <c r="M481" s="93">
        <f>QUARTERLY!C164</f>
        <v>101.66286248830683</v>
      </c>
      <c r="P481" s="393"/>
    </row>
    <row r="482" spans="1:16" ht="15">
      <c r="A482" s="19">
        <v>42004</v>
      </c>
      <c r="B482" s="96">
        <f t="shared" si="44"/>
        <v>117.42766439059183</v>
      </c>
      <c r="I482" s="25">
        <f t="shared" si="41"/>
        <v>35.057636237484068</v>
      </c>
      <c r="J482" s="44">
        <v>2458.3000000000002</v>
      </c>
      <c r="K482" s="8">
        <f>K481*(K484/K481)^(1/3)</f>
        <v>100.34138558615659</v>
      </c>
      <c r="L482" s="44">
        <v>1059.2</v>
      </c>
      <c r="M482" s="8">
        <f>M481*(M484/M481)^(1/3)</f>
        <v>100.31943167068586</v>
      </c>
      <c r="P482" s="393"/>
    </row>
    <row r="483" spans="1:16" ht="15">
      <c r="A483" s="19">
        <v>42035</v>
      </c>
      <c r="B483" s="96">
        <f>(I483/(SUM($I$435:$I$446)/12))*100</f>
        <v>113.35751950697426</v>
      </c>
      <c r="I483" s="25">
        <f t="shared" si="41"/>
        <v>33.842508103034397</v>
      </c>
      <c r="J483" s="44">
        <v>2334.6</v>
      </c>
      <c r="K483" s="8">
        <f>K482*(K484/K481)^(1/3)</f>
        <v>98.664242690205583</v>
      </c>
      <c r="L483" s="44">
        <v>1007.8</v>
      </c>
      <c r="M483" s="8">
        <f>M482*(M484/M481)^(1/3)</f>
        <v>98.993753711065935</v>
      </c>
      <c r="P483" s="393"/>
    </row>
    <row r="484" spans="1:16" ht="15">
      <c r="A484" s="19">
        <v>42063</v>
      </c>
      <c r="B484" s="96">
        <f t="shared" si="44"/>
        <v>108.33475093722222</v>
      </c>
      <c r="I484" s="25">
        <f t="shared" si="41"/>
        <v>32.34297735500104</v>
      </c>
      <c r="J484" s="44">
        <v>2176.6999999999998</v>
      </c>
      <c r="K484" s="93">
        <f>QUARTERLY!B165</f>
        <v>97.015132178669106</v>
      </c>
      <c r="L484" s="44">
        <v>967.7</v>
      </c>
      <c r="M484" s="93">
        <f>QUARTERLY!C165</f>
        <v>97.685594013096349</v>
      </c>
      <c r="P484" s="393"/>
    </row>
    <row r="485" spans="1:16" ht="15">
      <c r="A485" s="19">
        <v>42094</v>
      </c>
      <c r="B485" s="96">
        <f t="shared" ref="B485:B492" si="45">(I485/(SUM($I$435:$I$446)/12))*100</f>
        <v>117.44327065326137</v>
      </c>
      <c r="I485" s="25">
        <f t="shared" si="41"/>
        <v>35.062295434978417</v>
      </c>
      <c r="J485" s="44">
        <v>2330.1999999999998</v>
      </c>
      <c r="K485" s="8">
        <f>K484*(K487/K484)^(1/3)</f>
        <v>96.373523603094469</v>
      </c>
      <c r="L485" s="44">
        <v>1062.0999999999999</v>
      </c>
      <c r="M485" s="8">
        <f>M484*(M487/M484)^(1/3)</f>
        <v>97.588490972942878</v>
      </c>
      <c r="P485" s="393"/>
    </row>
    <row r="486" spans="1:16" ht="15">
      <c r="A486" s="19">
        <v>42124</v>
      </c>
      <c r="B486" s="96">
        <f t="shared" si="45"/>
        <v>111.4485642600721</v>
      </c>
      <c r="I486" s="25">
        <f t="shared" si="41"/>
        <v>33.272595902303493</v>
      </c>
      <c r="J486" s="44">
        <v>2208.6</v>
      </c>
      <c r="K486" s="8">
        <f>K485*(K487/K484)^(1/3)</f>
        <v>95.736158299213713</v>
      </c>
      <c r="L486" s="44">
        <v>994.7</v>
      </c>
      <c r="M486" s="8">
        <f>M485*(M487/M484)^(1/3)</f>
        <v>97.491484456749788</v>
      </c>
      <c r="P486" s="393"/>
    </row>
    <row r="487" spans="1:16" ht="15">
      <c r="A487" s="19">
        <v>42155</v>
      </c>
      <c r="B487" s="96">
        <f t="shared" si="45"/>
        <v>106.69482245919212</v>
      </c>
      <c r="I487" s="25">
        <f t="shared" si="41"/>
        <v>31.853382195831067</v>
      </c>
      <c r="J487" s="44">
        <v>2085.3000000000002</v>
      </c>
      <c r="K487" s="93">
        <f>QUARTERLY!B166</f>
        <v>95.103008204193259</v>
      </c>
      <c r="L487" s="44">
        <v>966.8</v>
      </c>
      <c r="M487" s="93">
        <f>QUARTERLY!C166</f>
        <v>97.394574368568755</v>
      </c>
      <c r="P487" s="393"/>
    </row>
    <row r="488" spans="1:16" ht="15">
      <c r="A488" s="19">
        <v>42185</v>
      </c>
      <c r="B488" s="96">
        <f t="shared" si="45"/>
        <v>115.57615990658201</v>
      </c>
      <c r="I488" s="25">
        <f t="shared" si="41"/>
        <v>34.504875769758314</v>
      </c>
      <c r="J488" s="44">
        <v>2267.5</v>
      </c>
      <c r="K488" s="8">
        <f>K487*(K490/K487)^(1/3)</f>
        <v>95.002263416704508</v>
      </c>
      <c r="L488" s="44">
        <v>1035.3</v>
      </c>
      <c r="M488" s="8">
        <f>M487*(M490/M487)^(1/3)</f>
        <v>97.329860346612392</v>
      </c>
      <c r="P488" s="393"/>
    </row>
    <row r="489" spans="1:16" ht="15">
      <c r="A489" s="19">
        <v>42216</v>
      </c>
      <c r="B489" s="96">
        <f t="shared" si="45"/>
        <v>113.46449580606604</v>
      </c>
      <c r="I489" s="25">
        <f t="shared" si="41"/>
        <v>33.874445519136941</v>
      </c>
      <c r="J489" s="44">
        <v>2200.5</v>
      </c>
      <c r="K489" s="8">
        <f>K488*(K490/K487)^(1/3)</f>
        <v>94.901625350468819</v>
      </c>
      <c r="L489" s="44">
        <v>1039.5</v>
      </c>
      <c r="M489" s="8">
        <f>M488*(M490/M487)^(1/3)</f>
        <v>97.26518932401882</v>
      </c>
      <c r="P489" s="393"/>
    </row>
    <row r="490" spans="1:16" ht="15">
      <c r="A490" s="19">
        <v>42247</v>
      </c>
      <c r="B490" s="96">
        <f t="shared" si="45"/>
        <v>119.29462503986588</v>
      </c>
      <c r="I490" s="25">
        <f t="shared" si="41"/>
        <v>35.615011091626108</v>
      </c>
      <c r="J490" s="44">
        <v>2299.4</v>
      </c>
      <c r="K490" s="93">
        <f>QUARTERLY!B167</f>
        <v>94.801093892433926</v>
      </c>
      <c r="L490" s="44">
        <v>1104.2</v>
      </c>
      <c r="M490" s="93">
        <f>QUARTERLY!C167</f>
        <v>97.20056127221703</v>
      </c>
      <c r="P490" s="393"/>
    </row>
    <row r="491" spans="1:16" ht="15">
      <c r="A491" s="19">
        <v>42277</v>
      </c>
      <c r="B491" s="96">
        <f>(I491/(SUM($I$435:$I$446)/12))*100</f>
        <v>117.38100862775258</v>
      </c>
      <c r="I491" s="25">
        <f t="shared" si="41"/>
        <v>35.043707315619798</v>
      </c>
      <c r="J491" s="44">
        <v>2297.1</v>
      </c>
      <c r="K491" s="8">
        <f>K490*(K493/K490)^(1/3)</f>
        <v>93.954912602759464</v>
      </c>
      <c r="L491" s="44">
        <v>1030.5</v>
      </c>
      <c r="M491" s="8">
        <f>M490*(M493/M490)^(1/3)</f>
        <v>97.26518932401882</v>
      </c>
      <c r="P491" s="393"/>
    </row>
    <row r="492" spans="1:16" ht="15">
      <c r="A492" s="19">
        <v>42308</v>
      </c>
      <c r="B492" s="96">
        <f t="shared" si="45"/>
        <v>120.29381783248671</v>
      </c>
      <c r="I492" s="25">
        <f t="shared" si="41"/>
        <v>35.913316756109921</v>
      </c>
      <c r="J492" s="44">
        <v>2288.1</v>
      </c>
      <c r="K492" s="8">
        <f>K491*(K493/K490)^(1/3)</f>
        <v>93.116284208791114</v>
      </c>
      <c r="L492" s="44">
        <v>1103.8</v>
      </c>
      <c r="M492" s="8">
        <f>M491*(M493/M490)^(1/3)</f>
        <v>97.329860346612392</v>
      </c>
      <c r="P492" s="393"/>
    </row>
    <row r="493" spans="1:16" ht="15">
      <c r="A493" s="19">
        <v>42338</v>
      </c>
      <c r="B493" s="96">
        <f t="shared" ref="B493:B498" si="46">(I493/(SUM($I$435:$I$446)/12))*100</f>
        <v>118.9646687475412</v>
      </c>
      <c r="I493" s="25">
        <f t="shared" si="41"/>
        <v>35.516503744736269</v>
      </c>
      <c r="J493" s="44">
        <v>2263.4</v>
      </c>
      <c r="K493" s="93">
        <f>QUARTERLY!B168</f>
        <v>92.285141294439384</v>
      </c>
      <c r="L493" s="44">
        <v>1070.4000000000001</v>
      </c>
      <c r="M493" s="93">
        <f>QUARTERLY!C168</f>
        <v>97.394574368568755</v>
      </c>
      <c r="P493" s="393"/>
    </row>
    <row r="494" spans="1:16" ht="15">
      <c r="A494" s="19">
        <v>42369</v>
      </c>
      <c r="B494" s="96">
        <f t="shared" si="46"/>
        <v>118.37713040324272</v>
      </c>
      <c r="I494" s="25">
        <f t="shared" si="41"/>
        <v>35.341096138216251</v>
      </c>
      <c r="J494" s="44">
        <v>2303</v>
      </c>
      <c r="K494" s="8">
        <f>K493*(K496/K493)^(1/3)</f>
        <v>91.779181888314582</v>
      </c>
      <c r="L494" s="44">
        <v>994.8</v>
      </c>
      <c r="M494" s="8">
        <f>M493*(M496/M493)^(1/3)</f>
        <v>97.070139671497017</v>
      </c>
      <c r="P494" s="393"/>
    </row>
    <row r="495" spans="1:16" ht="15">
      <c r="A495" s="19">
        <v>42400</v>
      </c>
      <c r="B495" s="96">
        <f t="shared" si="46"/>
        <v>122.47708054197119</v>
      </c>
      <c r="I495" s="25">
        <f t="shared" si="41"/>
        <v>36.565122531837353</v>
      </c>
      <c r="J495" s="44">
        <v>2213.3000000000002</v>
      </c>
      <c r="K495" s="8">
        <f>K494*(K496/K493)^(1/3)</f>
        <v>91.275996438181565</v>
      </c>
      <c r="L495" s="44">
        <v>1191.5999999999999</v>
      </c>
      <c r="M495" s="8">
        <f>M494*(M496/M493)^(1/3)</f>
        <v>96.746785710938028</v>
      </c>
      <c r="P495" s="393"/>
    </row>
    <row r="496" spans="1:16" ht="15">
      <c r="A496" s="19">
        <v>42429</v>
      </c>
      <c r="B496" s="96">
        <f t="shared" si="46"/>
        <v>129.41023107802459</v>
      </c>
      <c r="I496" s="25">
        <f t="shared" si="41"/>
        <v>38.634991422903809</v>
      </c>
      <c r="J496" s="44">
        <v>2437.1</v>
      </c>
      <c r="K496" s="93">
        <f>QUARTERLY!B169</f>
        <v>90.775569735642677</v>
      </c>
      <c r="L496" s="44">
        <v>1136.5999999999999</v>
      </c>
      <c r="M496" s="93">
        <f>QUARTERLY!C169</f>
        <v>96.424508886810102</v>
      </c>
      <c r="P496" s="393"/>
    </row>
    <row r="497" spans="1:16" ht="15">
      <c r="A497" s="19">
        <v>42460</v>
      </c>
      <c r="B497" s="96">
        <f t="shared" si="46"/>
        <v>124.83363874794458</v>
      </c>
      <c r="I497" s="25">
        <f t="shared" si="41"/>
        <v>37.268665098116074</v>
      </c>
      <c r="J497" s="44">
        <v>2288.1</v>
      </c>
      <c r="K497" s="8">
        <f>K496*(K499/K496)^(1/3)</f>
        <v>90.842612278281592</v>
      </c>
      <c r="L497" s="44">
        <v>1169.2</v>
      </c>
      <c r="M497" s="8">
        <f>M496*(M499/M496)^(1/3)</f>
        <v>96.778895499459253</v>
      </c>
      <c r="P497" s="393"/>
    </row>
    <row r="498" spans="1:16" ht="15">
      <c r="A498" s="19">
        <v>42490</v>
      </c>
      <c r="B498" s="96">
        <f t="shared" si="46"/>
        <v>119.81163721533366</v>
      </c>
      <c r="I498" s="25">
        <f t="shared" si="41"/>
        <v>35.769363346454334</v>
      </c>
      <c r="J498" s="44">
        <v>2141.6</v>
      </c>
      <c r="K498" s="8">
        <f>K497*(K499/K496)^(1/3)</f>
        <v>90.909704335371771</v>
      </c>
      <c r="L498" s="44">
        <v>1186.2</v>
      </c>
      <c r="M498" s="8">
        <f>M497*(M499/M496)^(1/3)</f>
        <v>97.134584580460839</v>
      </c>
      <c r="P498" s="393"/>
    </row>
    <row r="499" spans="1:16" ht="15">
      <c r="A499" s="19">
        <v>42521</v>
      </c>
      <c r="B499" s="96">
        <f t="shared" ref="B499:B504" si="47">(I499/(SUM($I$435:$I$446)/12))*100</f>
        <v>129.94890942846959</v>
      </c>
      <c r="I499" s="25">
        <f t="shared" si="41"/>
        <v>38.795812041766609</v>
      </c>
      <c r="J499" s="44">
        <v>2383.3000000000002</v>
      </c>
      <c r="K499" s="93">
        <f>QUARTERLY!B170</f>
        <v>90.976845943482232</v>
      </c>
      <c r="L499" s="44">
        <v>1228.3</v>
      </c>
      <c r="M499" s="93">
        <f>QUARTERLY!C170</f>
        <v>97.491580916744624</v>
      </c>
      <c r="P499" s="393"/>
    </row>
    <row r="500" spans="1:16" ht="15">
      <c r="A500" s="19">
        <v>42551</v>
      </c>
      <c r="B500" s="96">
        <f t="shared" si="47"/>
        <v>123.06386380761059</v>
      </c>
      <c r="I500" s="25">
        <f t="shared" si="41"/>
        <v>36.74030471215054</v>
      </c>
      <c r="J500" s="44">
        <v>2281.3000000000002</v>
      </c>
      <c r="K500" s="8">
        <f>K499*(K502/K499)^(1/3)</f>
        <v>91.144267826359467</v>
      </c>
      <c r="L500" s="44">
        <v>1141.7</v>
      </c>
      <c r="M500" s="8">
        <f>M499*(M502/M499)^(1/3)</f>
        <v>97.491580916744624</v>
      </c>
      <c r="P500" s="393"/>
    </row>
    <row r="501" spans="1:16" ht="15">
      <c r="A501" s="19">
        <v>42582</v>
      </c>
      <c r="B501" s="96">
        <f t="shared" si="47"/>
        <v>125.22616443789494</v>
      </c>
      <c r="I501" s="25">
        <f t="shared" si="41"/>
        <v>37.38585232928142</v>
      </c>
      <c r="J501" s="44">
        <v>2358.4</v>
      </c>
      <c r="K501" s="8">
        <f>K500*(K502/K499)^(1/3)</f>
        <v>91.311997810562659</v>
      </c>
      <c r="L501" s="44">
        <v>1126.8</v>
      </c>
      <c r="M501" s="8">
        <f>M500*(M502/M499)^(1/3)</f>
        <v>97.491580916744624</v>
      </c>
      <c r="P501" s="393"/>
    </row>
    <row r="502" spans="1:16" ht="15">
      <c r="A502" s="19">
        <v>42613</v>
      </c>
      <c r="B502" s="96">
        <f t="shared" si="47"/>
        <v>125.86742587363511</v>
      </c>
      <c r="I502" s="25">
        <f t="shared" si="41"/>
        <v>37.577298784969479</v>
      </c>
      <c r="J502" s="44">
        <v>2355.1999999999998</v>
      </c>
      <c r="K502" s="93">
        <f>QUARTERLY!B171</f>
        <v>91.480036463081149</v>
      </c>
      <c r="L502" s="44">
        <v>1153.5</v>
      </c>
      <c r="M502" s="93">
        <f>QUARTERLY!C171</f>
        <v>97.491580916744624</v>
      </c>
      <c r="P502" s="393"/>
    </row>
    <row r="503" spans="1:16" ht="15">
      <c r="A503" s="19">
        <v>42643</v>
      </c>
      <c r="B503" s="96">
        <f t="shared" si="47"/>
        <v>128.00462271812577</v>
      </c>
      <c r="I503" s="25">
        <f t="shared" si="41"/>
        <v>38.215351750860329</v>
      </c>
      <c r="J503" s="44">
        <v>2314.6</v>
      </c>
      <c r="K503" s="8">
        <f>K502*(K505/K502)^(1/3)</f>
        <v>91.177120217168564</v>
      </c>
      <c r="L503" s="44">
        <v>1248.7</v>
      </c>
      <c r="M503" s="8">
        <f>M502*(M505/M502)^(1/3)</f>
        <v>97.329634470882823</v>
      </c>
      <c r="P503" s="393"/>
    </row>
    <row r="504" spans="1:16" ht="15">
      <c r="A504" s="19">
        <v>42674</v>
      </c>
      <c r="B504" s="96">
        <f t="shared" si="47"/>
        <v>119.52198512776924</v>
      </c>
      <c r="I504" s="25">
        <f t="shared" si="41"/>
        <v>35.682888685019485</v>
      </c>
      <c r="J504" s="44">
        <v>2184</v>
      </c>
      <c r="K504" s="8">
        <f>K503*(K505/K502)^(1/3)</f>
        <v>90.8752070125269</v>
      </c>
      <c r="L504" s="44">
        <v>1132</v>
      </c>
      <c r="M504" s="8">
        <f>M503*(M505/M502)^(1/3)</f>
        <v>97.167957039545982</v>
      </c>
      <c r="P504" s="393"/>
    </row>
    <row r="505" spans="1:16" ht="15">
      <c r="A505" s="19">
        <v>42704</v>
      </c>
      <c r="B505" s="96">
        <f t="shared" ref="B505:B510" si="48">(I505/(SUM($I$435:$I$446)/12))*100</f>
        <v>124.53762399759991</v>
      </c>
      <c r="I505" s="25">
        <f t="shared" si="41"/>
        <v>37.180290885000545</v>
      </c>
      <c r="J505" s="44">
        <v>2245</v>
      </c>
      <c r="K505" s="93">
        <f>QUARTERLY!B172</f>
        <v>90.574293527803107</v>
      </c>
      <c r="L505" s="44">
        <v>1202.3</v>
      </c>
      <c r="M505" s="93">
        <f>QUARTERLY!C172</f>
        <v>97.006548175865291</v>
      </c>
      <c r="P505" s="393"/>
    </row>
    <row r="506" spans="1:16" ht="15">
      <c r="A506" s="19">
        <v>42735</v>
      </c>
      <c r="B506" s="96">
        <f t="shared" si="48"/>
        <v>115.21709913958915</v>
      </c>
      <c r="I506" s="25">
        <f t="shared" si="41"/>
        <v>34.397679379353086</v>
      </c>
      <c r="J506" s="44">
        <v>2038.5</v>
      </c>
      <c r="K506" s="8">
        <f>K505*(K508/K505)^(1/3)</f>
        <v>92.543913950317162</v>
      </c>
      <c r="L506" s="44">
        <v>1200</v>
      </c>
      <c r="M506" s="8">
        <f>M505*(M508/M505)^(1/3)</f>
        <v>97.006548175865291</v>
      </c>
      <c r="P506" s="393"/>
    </row>
    <row r="507" spans="1:16" ht="15">
      <c r="A507" s="19">
        <v>42766</v>
      </c>
      <c r="B507" s="96">
        <f t="shared" si="48"/>
        <v>122.12701403415338</v>
      </c>
      <c r="I507" s="25">
        <f t="shared" si="41"/>
        <v>36.460611347409959</v>
      </c>
      <c r="J507" s="44">
        <v>2362.5</v>
      </c>
      <c r="K507" s="8">
        <f>K506*(K508/K505)^(1/3)</f>
        <v>94.556365560993825</v>
      </c>
      <c r="L507" s="44">
        <v>1113.2</v>
      </c>
      <c r="M507" s="8">
        <f>M506*(M508/M505)^(1/3)</f>
        <v>97.006548175865291</v>
      </c>
      <c r="P507" s="393"/>
    </row>
    <row r="508" spans="1:16" ht="15">
      <c r="A508" s="19">
        <v>42794</v>
      </c>
      <c r="B508" s="96">
        <f t="shared" si="48"/>
        <v>116.10345513513309</v>
      </c>
      <c r="I508" s="25">
        <f t="shared" si="41"/>
        <v>34.662297995672787</v>
      </c>
      <c r="J508" s="44">
        <v>2224.1999999999998</v>
      </c>
      <c r="K508" s="93">
        <f>QUARTERLY!B173</f>
        <v>96.612579762989981</v>
      </c>
      <c r="L508" s="44">
        <v>1129.2</v>
      </c>
      <c r="M508" s="93">
        <f>QUARTERLY!C173</f>
        <v>97.006548175865291</v>
      </c>
      <c r="P508" s="393"/>
    </row>
    <row r="509" spans="1:16" ht="15">
      <c r="A509" s="19">
        <v>42825</v>
      </c>
      <c r="B509" s="96">
        <f t="shared" si="48"/>
        <v>118.15703913112689</v>
      </c>
      <c r="I509" s="25">
        <f t="shared" si="41"/>
        <v>35.275388625451484</v>
      </c>
      <c r="J509" s="44">
        <v>2274.8000000000002</v>
      </c>
      <c r="K509" s="8">
        <f>K508*(K511/K508)^(1/3)</f>
        <v>97.345025624092131</v>
      </c>
      <c r="L509" s="44">
        <v>1160.8</v>
      </c>
      <c r="M509" s="8">
        <f>M508*(M511/M508)^(1/3)</f>
        <v>97.489175762838215</v>
      </c>
      <c r="P509" s="393"/>
    </row>
    <row r="510" spans="1:16" ht="15">
      <c r="A510" s="19">
        <v>42855</v>
      </c>
      <c r="B510" s="96">
        <f t="shared" si="48"/>
        <v>118.19753159521242</v>
      </c>
      <c r="I510" s="25">
        <f t="shared" si="41"/>
        <v>35.287477515098033</v>
      </c>
      <c r="J510" s="44">
        <v>2287.1</v>
      </c>
      <c r="K510" s="8">
        <f>K509*(K511/K508)^(1/3)</f>
        <v>98.083024353576036</v>
      </c>
      <c r="L510" s="44">
        <v>1172.7</v>
      </c>
      <c r="M510" s="8">
        <f>M509*(M511/M508)^(1/3)</f>
        <v>97.974204521609209</v>
      </c>
      <c r="P510" s="393"/>
    </row>
    <row r="511" spans="1:16" ht="15">
      <c r="A511" s="19">
        <v>42886</v>
      </c>
      <c r="B511" s="96">
        <f t="shared" ref="B511:B516" si="49">(I511/(SUM($I$435:$I$446)/12))*100</f>
        <v>121.51042059809691</v>
      </c>
      <c r="I511" s="25">
        <f t="shared" si="41"/>
        <v>36.276529440477134</v>
      </c>
      <c r="J511" s="44">
        <v>2343.1</v>
      </c>
      <c r="K511" s="93">
        <f>QUARTERLY!B174</f>
        <v>98.826618049225175</v>
      </c>
      <c r="L511" s="44">
        <v>1237.4000000000001</v>
      </c>
      <c r="M511" s="93">
        <f>QUARTERLY!C174</f>
        <v>98.461646398503277</v>
      </c>
      <c r="P511" s="393"/>
    </row>
    <row r="512" spans="1:16" ht="15">
      <c r="A512" s="19">
        <v>42916</v>
      </c>
      <c r="B512" s="96">
        <f t="shared" si="49"/>
        <v>119.94494628456469</v>
      </c>
      <c r="I512" s="25">
        <f t="shared" si="41"/>
        <v>35.809162322960532</v>
      </c>
      <c r="J512" s="44">
        <v>2303.5</v>
      </c>
      <c r="K512" s="8">
        <f>K511*(K514/K511)^(1/3)</f>
        <v>99.426794409199104</v>
      </c>
      <c r="L512" s="44">
        <v>1251.5999999999999</v>
      </c>
      <c r="M512" s="8">
        <f>M511*(M514/M511)^(1/3)</f>
        <v>99.008309458990425</v>
      </c>
      <c r="P512" s="393"/>
    </row>
    <row r="513" spans="1:16" ht="15">
      <c r="A513" s="19">
        <v>42947</v>
      </c>
      <c r="B513" s="96">
        <f t="shared" si="49"/>
        <v>120.60397439380925</v>
      </c>
      <c r="I513" s="25">
        <f t="shared" si="41"/>
        <v>36.005912959567965</v>
      </c>
      <c r="J513" s="44">
        <v>2333.1</v>
      </c>
      <c r="K513" s="8">
        <f>K512*(K514/K511)^(1/3)</f>
        <v>100.03061565422709</v>
      </c>
      <c r="L513" s="44">
        <v>1262.5999999999999</v>
      </c>
      <c r="M513" s="8">
        <f>M512*(M514/M511)^(1/3)</f>
        <v>99.558007614995788</v>
      </c>
      <c r="P513" s="393"/>
    </row>
    <row r="514" spans="1:16" ht="15">
      <c r="A514" s="19">
        <v>42978</v>
      </c>
      <c r="B514" s="96">
        <f t="shared" si="49"/>
        <v>124.76224318605269</v>
      </c>
      <c r="I514" s="25">
        <f t="shared" si="41"/>
        <v>37.247350192035242</v>
      </c>
      <c r="J514" s="44">
        <v>2431.1999999999998</v>
      </c>
      <c r="K514" s="93">
        <f>QUARTERLY!B175</f>
        <v>100.63810391978123</v>
      </c>
      <c r="L514" s="44">
        <v>1310.4000000000001</v>
      </c>
      <c r="M514" s="93">
        <f>QUARTERLY!C175</f>
        <v>100.11075771749299</v>
      </c>
      <c r="P514" s="393"/>
    </row>
    <row r="515" spans="1:16" ht="15">
      <c r="A515" s="19">
        <v>43008</v>
      </c>
      <c r="B515" s="96">
        <f t="shared" si="49"/>
        <v>119.65020116832979</v>
      </c>
      <c r="I515" s="25">
        <f t="shared" si="41"/>
        <v>35.7211671548597</v>
      </c>
      <c r="J515" s="44">
        <v>2368.8000000000002</v>
      </c>
      <c r="K515" s="8">
        <f>K514*(K517/K514)^(1/3)</f>
        <v>101.13879924567078</v>
      </c>
      <c r="L515" s="44">
        <v>1236.5</v>
      </c>
      <c r="M515" s="8">
        <f>M514*(M517/M514)^(1/3)</f>
        <v>100.52936659132598</v>
      </c>
      <c r="P515" s="393"/>
    </row>
    <row r="516" spans="1:16" ht="15">
      <c r="A516" s="19">
        <v>43039</v>
      </c>
      <c r="B516" s="96">
        <f t="shared" si="49"/>
        <v>123.50737990584115</v>
      </c>
      <c r="I516" s="25">
        <f t="shared" si="41"/>
        <v>36.872714959070869</v>
      </c>
      <c r="J516" s="44">
        <v>2453.4</v>
      </c>
      <c r="K516" s="8">
        <f>K515*(K517/K514)^(1/3)</f>
        <v>101.64198563408638</v>
      </c>
      <c r="L516" s="44">
        <v>1285.5999999999999</v>
      </c>
      <c r="M516" s="8">
        <f>M515*(M517/M514)^(1/3)</f>
        <v>100.94972586035372</v>
      </c>
      <c r="P516" s="393"/>
    </row>
    <row r="517" spans="1:16" ht="15">
      <c r="A517" s="19">
        <v>43069</v>
      </c>
      <c r="B517" s="96">
        <f t="shared" ref="B517:B522" si="50">(I517/(SUM($I$435:$I$446)/12))*100</f>
        <v>124.92474380352962</v>
      </c>
      <c r="I517" s="25">
        <f t="shared" si="41"/>
        <v>37.295864207582071</v>
      </c>
      <c r="J517" s="44">
        <v>2429.1</v>
      </c>
      <c r="K517" s="93">
        <f>QUARTERLY!B176</f>
        <v>102.14767547857795</v>
      </c>
      <c r="L517" s="44">
        <v>1370.1</v>
      </c>
      <c r="M517" s="93">
        <f>QUARTERLY!C176</f>
        <v>101.37184284377923</v>
      </c>
      <c r="P517" s="393"/>
    </row>
    <row r="518" spans="1:16" ht="15">
      <c r="A518" s="19">
        <v>43100</v>
      </c>
      <c r="B518" s="96">
        <f t="shared" si="50"/>
        <v>125.76174782909951</v>
      </c>
      <c r="I518" s="25">
        <f t="shared" si="41"/>
        <v>37.545748958420134</v>
      </c>
      <c r="J518" s="44">
        <v>2614.6</v>
      </c>
      <c r="K518" s="8">
        <f>K517*(K520/K517)^(1/3)</f>
        <v>103.14430110281788</v>
      </c>
      <c r="L518" s="44">
        <v>1237.2</v>
      </c>
      <c r="M518" s="8">
        <f>M517*(M520/M517)^(1/3)</f>
        <v>101.43647266227137</v>
      </c>
      <c r="P518" s="393"/>
    </row>
    <row r="519" spans="1:16" ht="15">
      <c r="A519" s="19">
        <v>43131</v>
      </c>
      <c r="B519" s="96">
        <f t="shared" si="50"/>
        <v>117.60517079833195</v>
      </c>
      <c r="I519" s="25">
        <f t="shared" si="41"/>
        <v>35.110630181497775</v>
      </c>
      <c r="J519" s="44">
        <v>2273.3000000000002</v>
      </c>
      <c r="K519" s="8">
        <f>K518*(K520/K517)^(1/3)</f>
        <v>104.15065051793448</v>
      </c>
      <c r="L519" s="44">
        <v>1348.3</v>
      </c>
      <c r="M519" s="8">
        <f>M518*(M520/M517)^(1/3)</f>
        <v>101.50114368563186</v>
      </c>
      <c r="P519" s="393"/>
    </row>
    <row r="520" spans="1:16" ht="15">
      <c r="A520" s="19">
        <v>43159</v>
      </c>
      <c r="B520" s="96">
        <f t="shared" si="50"/>
        <v>131.84150497232895</v>
      </c>
      <c r="I520" s="25">
        <f t="shared" si="41"/>
        <v>39.36084010790109</v>
      </c>
      <c r="J520" s="44">
        <v>2633.8</v>
      </c>
      <c r="K520" s="93">
        <f>QUARTERLY!B177</f>
        <v>105.16681859617138</v>
      </c>
      <c r="L520" s="44">
        <v>1454.1</v>
      </c>
      <c r="M520" s="93">
        <f>QUARTERLY!C177</f>
        <v>101.56585594013096</v>
      </c>
      <c r="P520" s="393"/>
    </row>
    <row r="521" spans="1:16" ht="15">
      <c r="A521" s="19">
        <v>43190</v>
      </c>
      <c r="B521" s="96">
        <f t="shared" si="50"/>
        <v>124.02708690757605</v>
      </c>
      <c r="I521" s="25">
        <f t="shared" si="41"/>
        <v>37.02787174526302</v>
      </c>
      <c r="J521" s="44">
        <v>2466.6999999999998</v>
      </c>
      <c r="K521" s="8">
        <f>K520*(K523/K520)^(1/3)</f>
        <v>105.30083189005066</v>
      </c>
      <c r="L521" s="44">
        <v>1382</v>
      </c>
      <c r="M521" s="8">
        <f>M520*(M523/M520)^(1/3)</f>
        <v>101.59818116699212</v>
      </c>
      <c r="P521" s="393"/>
    </row>
    <row r="522" spans="1:16" ht="15">
      <c r="A522" s="19">
        <v>43220</v>
      </c>
      <c r="B522" s="96">
        <f t="shared" si="50"/>
        <v>127.19672365850431</v>
      </c>
      <c r="I522" s="25">
        <f t="shared" si="41"/>
        <v>37.974156190207729</v>
      </c>
      <c r="J522" s="44">
        <v>2568.1</v>
      </c>
      <c r="K522" s="8">
        <f>K521*(K523/K520)^(1/3)</f>
        <v>105.43501595607248</v>
      </c>
      <c r="L522" s="44">
        <v>1383.9</v>
      </c>
      <c r="M522" s="8">
        <f>M521*(M523/M520)^(1/3)</f>
        <v>101.63051668195928</v>
      </c>
      <c r="P522" s="393"/>
    </row>
    <row r="523" spans="1:16" ht="15">
      <c r="A523" s="19">
        <v>43251</v>
      </c>
      <c r="B523" s="96">
        <f t="shared" ref="B523:B528" si="51">(I523/(SUM($I$435:$I$446)/12))*100</f>
        <v>127.02674322052616</v>
      </c>
      <c r="I523" s="25">
        <f t="shared" si="41"/>
        <v>37.923409099281137</v>
      </c>
      <c r="J523" s="44">
        <v>2551</v>
      </c>
      <c r="K523" s="93">
        <f>QUARTERLY!B178</f>
        <v>105.56937101185052</v>
      </c>
      <c r="L523" s="44">
        <v>1398.8</v>
      </c>
      <c r="M523" s="93">
        <f>QUARTERLY!C178</f>
        <v>101.66286248830683</v>
      </c>
      <c r="P523" s="393"/>
    </row>
    <row r="524" spans="1:16" ht="15">
      <c r="A524" s="19">
        <v>43281</v>
      </c>
      <c r="B524" s="96">
        <f t="shared" si="51"/>
        <v>125.43154192883677</v>
      </c>
      <c r="I524" s="25">
        <f t="shared" si="41"/>
        <v>37.447167091915688</v>
      </c>
      <c r="J524" s="44">
        <v>2503.5</v>
      </c>
      <c r="K524" s="8">
        <f>K523*(K526/K523)^(1/3)</f>
        <v>105.53581431187469</v>
      </c>
      <c r="L524" s="44">
        <v>1391.8</v>
      </c>
      <c r="M524" s="8">
        <f>M523*(M526/M523)^(1/3)</f>
        <v>101.40351732474436</v>
      </c>
      <c r="P524" s="393"/>
    </row>
    <row r="525" spans="1:16" ht="15">
      <c r="A525" s="19">
        <v>43312</v>
      </c>
      <c r="B525" s="96">
        <f t="shared" si="51"/>
        <v>131.35171929781075</v>
      </c>
      <c r="I525" s="25">
        <f t="shared" si="41"/>
        <v>39.214616233819122</v>
      </c>
      <c r="J525" s="44">
        <v>2642.6</v>
      </c>
      <c r="K525" s="8">
        <f>K524*(K526/K523)^(1/3)</f>
        <v>105.50226827836492</v>
      </c>
      <c r="L525" s="44">
        <v>1432.9</v>
      </c>
      <c r="M525" s="8">
        <f>M524*(M526/M523)^(1/3)</f>
        <v>101.14483375886088</v>
      </c>
      <c r="P525" s="393"/>
    </row>
    <row r="526" spans="1:16" ht="15">
      <c r="A526" s="19">
        <v>43343</v>
      </c>
      <c r="B526" s="96">
        <f t="shared" si="51"/>
        <v>127.72117779358587</v>
      </c>
      <c r="I526" s="25">
        <f t="shared" si="41"/>
        <v>38.130730217174467</v>
      </c>
      <c r="J526" s="44">
        <v>2518.5</v>
      </c>
      <c r="K526" s="93">
        <f>QUARTERLY!B179</f>
        <v>105.46873290793073</v>
      </c>
      <c r="L526" s="44">
        <v>1437.8</v>
      </c>
      <c r="M526" s="93">
        <f>QUARTERLY!C179</f>
        <v>100.8868101028999</v>
      </c>
      <c r="P526" s="393"/>
    </row>
    <row r="527" spans="1:16" ht="15">
      <c r="A527" s="19">
        <v>43373</v>
      </c>
      <c r="B527" s="96">
        <f t="shared" si="51"/>
        <v>125.02186132592736</v>
      </c>
      <c r="I527" s="25">
        <f t="shared" si="41"/>
        <v>37.324858318894556</v>
      </c>
      <c r="J527" s="44">
        <v>2507</v>
      </c>
      <c r="K527" s="8">
        <f>K526*(K529/K526)^(1/3)</f>
        <v>105.03081872116763</v>
      </c>
      <c r="L527" s="44">
        <v>1357.5</v>
      </c>
      <c r="M527" s="8">
        <f>M526*(M529/M526)^(1/3)</f>
        <v>100.8868101028999</v>
      </c>
      <c r="P527" s="393"/>
    </row>
    <row r="528" spans="1:16" ht="15">
      <c r="A528" s="19">
        <v>43404</v>
      </c>
      <c r="B528" s="96">
        <f t="shared" si="51"/>
        <v>131.30007345356492</v>
      </c>
      <c r="I528" s="25">
        <f t="shared" si="41"/>
        <v>39.19919753984999</v>
      </c>
      <c r="J528" s="44">
        <v>2623.9</v>
      </c>
      <c r="K528" s="8">
        <f>K527*(K529/K526)^(1/3)</f>
        <v>104.59472278735669</v>
      </c>
      <c r="L528" s="44">
        <v>1423.8</v>
      </c>
      <c r="M528" s="8">
        <f>M527*(M529/M526)^(1/3)</f>
        <v>100.8868101028999</v>
      </c>
      <c r="P528" s="393"/>
    </row>
    <row r="529" spans="1:17" ht="15">
      <c r="A529" s="19">
        <v>43434</v>
      </c>
      <c r="B529" s="96">
        <f t="shared" ref="B529:B534" si="52">(I529/(SUM($I$435:$I$446)/12))*100</f>
        <v>127.92128335253943</v>
      </c>
      <c r="I529" s="25">
        <f t="shared" si="41"/>
        <v>38.190471062155915</v>
      </c>
      <c r="J529" s="44">
        <v>2592.6999999999998</v>
      </c>
      <c r="K529" s="93">
        <f>QUARTERLY!B180</f>
        <v>104.16043755697358</v>
      </c>
      <c r="L529" s="44">
        <v>1341.7</v>
      </c>
      <c r="M529" s="93">
        <f>QUARTERLY!C180</f>
        <v>100.8868101028999</v>
      </c>
      <c r="P529" s="393"/>
    </row>
    <row r="530" spans="1:17" ht="15">
      <c r="A530" s="19">
        <v>43465</v>
      </c>
      <c r="B530" s="96">
        <f t="shared" si="52"/>
        <v>127.58571957457758</v>
      </c>
      <c r="I530" s="25">
        <f t="shared" si="41"/>
        <v>38.090289619194294</v>
      </c>
      <c r="J530" s="44">
        <v>2606.1999999999998</v>
      </c>
      <c r="K530" s="8">
        <f>K529*(K532/K529)^(1/3)</f>
        <v>103.79011613312097</v>
      </c>
      <c r="L530" s="44">
        <v>1305.3</v>
      </c>
      <c r="M530" s="8">
        <f>M529*(M532/M529)^(1/3)</f>
        <v>100.56241297553028</v>
      </c>
      <c r="P530" s="393"/>
    </row>
    <row r="531" spans="1:17" ht="15">
      <c r="A531" s="19">
        <v>43496</v>
      </c>
      <c r="B531" s="96">
        <f t="shared" si="52"/>
        <v>131.73593301449003</v>
      </c>
      <c r="I531" s="25">
        <f t="shared" si="41"/>
        <v>39.329321953180028</v>
      </c>
      <c r="J531" s="44">
        <v>2631.5</v>
      </c>
      <c r="K531" s="8">
        <f>K530*(K532/K529)^(1/3)</f>
        <v>103.42111131238737</v>
      </c>
      <c r="L531" s="44">
        <v>1391.8</v>
      </c>
      <c r="M531" s="8">
        <f>M530*(M532/M529)^(1/3)</f>
        <v>100.2390589329419</v>
      </c>
      <c r="P531" s="393"/>
    </row>
    <row r="532" spans="1:17" ht="15">
      <c r="A532" s="19">
        <v>43524</v>
      </c>
      <c r="B532" s="96">
        <f t="shared" si="52"/>
        <v>135.59138751288319</v>
      </c>
      <c r="I532" s="25">
        <f t="shared" si="41"/>
        <v>40.48035499157254</v>
      </c>
      <c r="J532" s="44">
        <v>2672.2</v>
      </c>
      <c r="K532" s="93">
        <f>QUARTERLY!B181</f>
        <v>103.05341841385598</v>
      </c>
      <c r="L532" s="44">
        <v>1453.8</v>
      </c>
      <c r="M532" s="93">
        <f>QUARTERLY!C181</f>
        <v>99.916744621141248</v>
      </c>
      <c r="P532" s="393"/>
    </row>
    <row r="533" spans="1:17" ht="15">
      <c r="A533" s="19">
        <v>43555</v>
      </c>
      <c r="B533" s="96">
        <f t="shared" si="52"/>
        <v>138.70109042379366</v>
      </c>
      <c r="I533" s="25">
        <f>+(J533/K533+L533/M533)</f>
        <v>41.40874638914579</v>
      </c>
      <c r="J533" s="44">
        <v>2563.9</v>
      </c>
      <c r="K533" s="8">
        <f>K532*(K535/K532)^(1/3)</f>
        <v>102.68308277855219</v>
      </c>
      <c r="L533" s="44">
        <v>1642.6</v>
      </c>
      <c r="M533" s="8">
        <f>M532*(M535/M532)^(1/3)</f>
        <v>99.916744621141248</v>
      </c>
      <c r="P533" s="393"/>
    </row>
    <row r="534" spans="1:17" ht="15">
      <c r="A534" s="19">
        <v>43585</v>
      </c>
      <c r="B534" s="96">
        <f t="shared" si="52"/>
        <v>138.81171658532833</v>
      </c>
      <c r="I534" s="25">
        <f t="shared" si="41"/>
        <v>41.441773459466553</v>
      </c>
      <c r="J534" s="44">
        <v>2777.2</v>
      </c>
      <c r="K534" s="8">
        <f>K533*(K535/K532)^(1/3)</f>
        <v>102.31407799170435</v>
      </c>
      <c r="L534" s="44">
        <v>1428.6</v>
      </c>
      <c r="M534" s="8">
        <f>M533*(M535/M532)^(1/3)</f>
        <v>99.916744621141248</v>
      </c>
      <c r="P534" s="393"/>
    </row>
    <row r="535" spans="1:17" ht="15">
      <c r="A535" s="19">
        <v>43616</v>
      </c>
      <c r="B535" s="96">
        <f>(I535/(SUM($I$435:$I$446)/12))*100</f>
        <v>129.26106502420137</v>
      </c>
      <c r="I535" s="25">
        <f t="shared" si="41"/>
        <v>38.590458396712286</v>
      </c>
      <c r="J535" s="44">
        <v>2605.1999999999998</v>
      </c>
      <c r="K535" s="172">
        <f>QUARTERLY!B182</f>
        <v>101.94639927073838</v>
      </c>
      <c r="L535" s="44">
        <v>1302.5</v>
      </c>
      <c r="M535" s="172">
        <f>QUARTERLY!C182</f>
        <v>99.916744621141248</v>
      </c>
      <c r="P535" s="393"/>
    </row>
    <row r="536" spans="1:17" ht="15">
      <c r="A536" s="19">
        <v>43646</v>
      </c>
      <c r="B536" s="96">
        <f>(I536/(SUM($I$435:$I$446)/12))*100</f>
        <v>135.13066617897249</v>
      </c>
      <c r="I536" s="25">
        <f t="shared" si="41"/>
        <v>40.342808179116446</v>
      </c>
      <c r="J536" s="44">
        <v>2626</v>
      </c>
      <c r="K536" s="8">
        <f>K535*(K538/K535)^(1/3)</f>
        <v>101.40681179715374</v>
      </c>
      <c r="L536" s="44">
        <v>1440.7</v>
      </c>
      <c r="M536" s="8">
        <f>M535*(M538/M535)^(1/3)</f>
        <v>99.722353576402611</v>
      </c>
      <c r="P536" s="393"/>
    </row>
    <row r="537" spans="1:17" ht="15">
      <c r="A537" s="19">
        <v>43677</v>
      </c>
      <c r="B537" s="96">
        <f>(I537/(SUM($I$435:$I$446)/12))*100</f>
        <v>130.58015955691209</v>
      </c>
      <c r="I537" s="25">
        <f t="shared" si="41"/>
        <v>38.984269655163331</v>
      </c>
      <c r="J537" s="44">
        <v>2515.5</v>
      </c>
      <c r="K537" s="8">
        <f>K536*(K538/K535)^(1/3)</f>
        <v>100.87008028163855</v>
      </c>
      <c r="L537" s="44">
        <v>1398</v>
      </c>
      <c r="M537" s="8">
        <f>M536*(M538/M535)^(1/3)</f>
        <v>99.528340725313271</v>
      </c>
      <c r="P537" s="393"/>
    </row>
    <row r="538" spans="1:17" ht="15">
      <c r="A538" s="19">
        <v>43708</v>
      </c>
      <c r="B538" s="96">
        <f t="shared" ref="B538:B551" si="53">(I538/(SUM($I$435:$I$446)/12))*100</f>
        <v>132.61883003235963</v>
      </c>
      <c r="I538" s="25">
        <f t="shared" si="41"/>
        <v>39.592907903290367</v>
      </c>
      <c r="J538" s="44">
        <v>2609.9</v>
      </c>
      <c r="K538" s="172">
        <f>QUARTERLY!B183</f>
        <v>100.33618960802188</v>
      </c>
      <c r="L538" s="44">
        <v>1349.1</v>
      </c>
      <c r="M538" s="172">
        <f>QUARTERLY!C183</f>
        <v>99.33470533208606</v>
      </c>
      <c r="P538" s="393"/>
    </row>
    <row r="539" spans="1:17" ht="15">
      <c r="A539" s="19">
        <v>43738</v>
      </c>
      <c r="B539" s="96">
        <f t="shared" si="53"/>
        <v>134.58539144830129</v>
      </c>
      <c r="I539" s="25">
        <f t="shared" si="41"/>
        <v>40.180018233011594</v>
      </c>
      <c r="J539" s="44">
        <v>2612</v>
      </c>
      <c r="K539" s="8">
        <f>K538*(K541/K538)^(1/3)</f>
        <v>99.999601404000344</v>
      </c>
      <c r="L539" s="44">
        <v>1398</v>
      </c>
      <c r="M539" s="8">
        <f>M538*(M541/M538)^(1/3)</f>
        <v>99.431617301191977</v>
      </c>
      <c r="P539" s="393"/>
    </row>
    <row r="540" spans="1:17" ht="15">
      <c r="A540" s="19">
        <v>43769</v>
      </c>
      <c r="B540" s="96">
        <f t="shared" si="53"/>
        <v>142.90785585048656</v>
      </c>
      <c r="I540" s="25">
        <f t="shared" si="41"/>
        <v>42.664662129536175</v>
      </c>
      <c r="J540" s="44">
        <v>2754.1</v>
      </c>
      <c r="K540" s="8">
        <f>K539*(K541/K538)^(1/3)</f>
        <v>99.66414232018488</v>
      </c>
      <c r="L540" s="44">
        <v>1496</v>
      </c>
      <c r="M540" s="8">
        <f>M539*(M541/M538)^(1/3)</f>
        <v>99.528623818620403</v>
      </c>
      <c r="P540" s="393"/>
    </row>
    <row r="541" spans="1:17" ht="15">
      <c r="A541" s="19">
        <v>43799</v>
      </c>
      <c r="B541" s="96">
        <f t="shared" si="53"/>
        <v>139.37181784860437</v>
      </c>
      <c r="I541" s="25">
        <f t="shared" si="41"/>
        <v>41.608989817264273</v>
      </c>
      <c r="J541" s="44">
        <v>2694</v>
      </c>
      <c r="K541" s="172">
        <f>QUARTERLY!B184</f>
        <v>99.329808568824077</v>
      </c>
      <c r="L541" s="44">
        <v>1443.3</v>
      </c>
      <c r="M541" s="172">
        <f>QUARTERLY!C184</f>
        <v>99.625724976613654</v>
      </c>
      <c r="P541" s="393"/>
    </row>
    <row r="542" spans="1:17" ht="15">
      <c r="A542" s="19">
        <v>43830</v>
      </c>
      <c r="B542" s="96">
        <f t="shared" si="53"/>
        <v>135.51788880838279</v>
      </c>
      <c r="I542" s="25">
        <f t="shared" si="41"/>
        <v>40.458412199304007</v>
      </c>
      <c r="J542" s="44">
        <v>2537.3000000000002</v>
      </c>
      <c r="K542" s="8">
        <f>K541*(K544/K541)^(1/3)</f>
        <v>99.262671131290205</v>
      </c>
      <c r="L542" s="44">
        <v>1484.6</v>
      </c>
      <c r="M542" s="8">
        <f>M541*(M544/M541)^(1/3)</f>
        <v>99.658050003209269</v>
      </c>
      <c r="P542" s="393"/>
    </row>
    <row r="543" spans="1:17" ht="15">
      <c r="A543" s="19">
        <v>43861</v>
      </c>
      <c r="B543" s="96">
        <f t="shared" si="53"/>
        <v>138.48359675664409</v>
      </c>
      <c r="I543" s="25">
        <f t="shared" si="41"/>
        <v>41.343814382650933</v>
      </c>
      <c r="J543" s="44">
        <v>2642.4</v>
      </c>
      <c r="K543" s="8">
        <f>K542*(K544/K541)^(1/3)</f>
        <v>99.195579072234182</v>
      </c>
      <c r="L543" s="44">
        <v>1466</v>
      </c>
      <c r="M543" s="8">
        <f>M542*(M544/M541)^(1/3)</f>
        <v>99.690385518133525</v>
      </c>
      <c r="P543" s="393"/>
    </row>
    <row r="544" spans="1:17" ht="15">
      <c r="A544" s="19">
        <v>43890</v>
      </c>
      <c r="B544" s="96">
        <f t="shared" si="53"/>
        <v>131.91824580776597</v>
      </c>
      <c r="I544" s="25">
        <f t="shared" si="41"/>
        <v>39.383750827511101</v>
      </c>
      <c r="J544" s="44">
        <v>2528.3000000000002</v>
      </c>
      <c r="K544" s="172">
        <f>QUARTERLY!B185</f>
        <v>99.128532360984508</v>
      </c>
      <c r="L544" s="44">
        <v>1384</v>
      </c>
      <c r="M544" s="172">
        <f>QUARTERLY!C185</f>
        <v>99.722731524789523</v>
      </c>
      <c r="P544" s="393"/>
      <c r="Q544" s="8"/>
    </row>
    <row r="545" spans="1:17" ht="15">
      <c r="A545" s="19">
        <v>43921</v>
      </c>
      <c r="B545" s="96">
        <f t="shared" si="53"/>
        <v>130.588719530887</v>
      </c>
      <c r="I545" s="25">
        <f t="shared" si="41"/>
        <v>38.98682520674798</v>
      </c>
      <c r="J545" s="44">
        <v>2534.5</v>
      </c>
      <c r="K545" s="8">
        <f>K544*(K547/K544)^(1/3)</f>
        <v>99.128532360984508</v>
      </c>
      <c r="L545" s="44">
        <v>1334.7</v>
      </c>
      <c r="M545" s="8">
        <f>M544*(M547/M544)^(1/3)</f>
        <v>99.463373444682844</v>
      </c>
      <c r="P545" s="393"/>
      <c r="Q545" s="8"/>
    </row>
    <row r="546" spans="1:17" ht="15">
      <c r="A546" s="19">
        <v>43951</v>
      </c>
      <c r="B546" s="96">
        <f t="shared" si="53"/>
        <v>131.29458057413021</v>
      </c>
      <c r="I546" s="25">
        <f t="shared" si="41"/>
        <v>39.197557659076431</v>
      </c>
      <c r="J546" s="44">
        <v>2709.4</v>
      </c>
      <c r="K546" s="8">
        <f>K545*(K547/K544)^(1/3)</f>
        <v>99.128532360984508</v>
      </c>
      <c r="L546" s="44">
        <v>1177.0999999999999</v>
      </c>
      <c r="M546" s="8">
        <f>M545*(M547/M544)^(1/3)</f>
        <v>99.204689900990161</v>
      </c>
      <c r="P546" s="393"/>
    </row>
    <row r="547" spans="1:17" ht="15">
      <c r="A547" s="19">
        <v>43982</v>
      </c>
      <c r="B547" s="96">
        <f t="shared" si="53"/>
        <v>125.89625326857612</v>
      </c>
      <c r="I547" s="25">
        <f t="shared" si="41"/>
        <v>37.585905107259556</v>
      </c>
      <c r="J547" s="44">
        <v>2507.1999999999998</v>
      </c>
      <c r="K547" s="172">
        <f>QUARTERLY!B186</f>
        <v>99.128532360984508</v>
      </c>
      <c r="L547" s="44">
        <v>1216.4000000000001</v>
      </c>
      <c r="M547" s="172">
        <f>QUARTERLY!C186</f>
        <v>98.946679139382596</v>
      </c>
      <c r="P547" s="393"/>
    </row>
    <row r="548" spans="1:17" ht="15">
      <c r="A548" s="19">
        <v>44012</v>
      </c>
      <c r="B548" s="96">
        <f t="shared" si="53"/>
        <v>132.24675043535086</v>
      </c>
      <c r="I548" s="25">
        <f t="shared" si="41"/>
        <v>39.481824784750806</v>
      </c>
      <c r="J548" s="44">
        <v>2504.6999999999998</v>
      </c>
      <c r="K548" s="8">
        <f>K547*(K550/K547)^(1/3)</f>
        <v>99.262535271486271</v>
      </c>
      <c r="L548" s="44">
        <v>1414</v>
      </c>
      <c r="M548" s="8">
        <f>M547*(M550/M547)^(1/3)</f>
        <v>99.236847015041718</v>
      </c>
      <c r="P548" s="393"/>
    </row>
    <row r="549" spans="1:17" ht="15">
      <c r="A549" s="19">
        <v>44043</v>
      </c>
      <c r="B549" s="96">
        <f t="shared" si="53"/>
        <v>135.97893466777532</v>
      </c>
      <c r="I549" s="25">
        <f t="shared" si="41"/>
        <v>40.596055897756692</v>
      </c>
      <c r="J549" s="44">
        <v>2530.5</v>
      </c>
      <c r="K549" s="8">
        <f>K548*(K550/K547)^(1/3)</f>
        <v>99.396719328420815</v>
      </c>
      <c r="L549" s="44">
        <v>1506.6</v>
      </c>
      <c r="M549" s="8">
        <f>M548*(M550/M547)^(1/3)</f>
        <v>99.527865827759044</v>
      </c>
      <c r="P549" s="393"/>
    </row>
    <row r="550" spans="1:17" ht="15">
      <c r="A550" s="19">
        <v>44074</v>
      </c>
      <c r="B550" s="96">
        <f t="shared" si="53"/>
        <v>136.51382202809643</v>
      </c>
      <c r="I550" s="25">
        <f t="shared" si="41"/>
        <v>40.755744729204388</v>
      </c>
      <c r="J550" s="44">
        <v>2526.6999999999998</v>
      </c>
      <c r="K550" s="172">
        <f>QUARTERLY!B187</f>
        <v>99.531084776663647</v>
      </c>
      <c r="L550" s="44">
        <v>1534.2</v>
      </c>
      <c r="M550" s="172">
        <f>QUARTERLY!C187</f>
        <v>99.819738072965393</v>
      </c>
      <c r="P550" s="393"/>
    </row>
    <row r="551" spans="1:17" ht="15">
      <c r="A551" s="19">
        <v>44104</v>
      </c>
      <c r="B551" s="96">
        <f t="shared" si="53"/>
        <v>140.55097425645997</v>
      </c>
      <c r="I551" s="25">
        <f>+(J551/K551+L551/M551)</f>
        <v>41.961023016836378</v>
      </c>
      <c r="J551" s="44">
        <v>2595.3000000000002</v>
      </c>
      <c r="K551" s="8">
        <f>K550*(K553/K550)^(1/3)</f>
        <v>100.19753305126009</v>
      </c>
      <c r="L551" s="44">
        <v>1608.2</v>
      </c>
      <c r="M551" s="8">
        <f>M550*(M553/M550)^(1/3)</f>
        <v>100.14205137867143</v>
      </c>
      <c r="P551" s="393"/>
    </row>
    <row r="552" spans="1:17" ht="15">
      <c r="A552" s="19">
        <v>44135</v>
      </c>
      <c r="B552" s="96">
        <f t="shared" ref="B552:B557" si="54">(I552/(SUM($I$435:$I$446)/12))*100</f>
        <v>141.3123427267563</v>
      </c>
      <c r="I552" s="25">
        <f t="shared" si="41"/>
        <v>42.188327025758461</v>
      </c>
      <c r="J552" s="44">
        <v>2636</v>
      </c>
      <c r="K552" s="8">
        <f>K551*(K553/K550)^(1/3)</f>
        <v>100.86844378402937</v>
      </c>
      <c r="L552" s="44">
        <v>1613</v>
      </c>
      <c r="M552" s="8">
        <f>M551*(M553/M550)^(1/3)</f>
        <v>100.46540541909627</v>
      </c>
      <c r="P552" s="393"/>
    </row>
    <row r="553" spans="1:17" ht="15">
      <c r="A553" s="19">
        <v>44165</v>
      </c>
      <c r="B553" s="96">
        <f t="shared" si="54"/>
        <v>146.50653701974139</v>
      </c>
      <c r="I553" s="25">
        <f>+(J553/K553+L553/M553)</f>
        <v>43.739036349794688</v>
      </c>
      <c r="J553" s="44">
        <v>2700.2</v>
      </c>
      <c r="K553" s="172">
        <f>QUARTERLY!B188</f>
        <v>101.54384685505927</v>
      </c>
      <c r="L553" s="44">
        <v>1728.3</v>
      </c>
      <c r="M553" s="172">
        <f>QUARTERLY!C188</f>
        <v>100.78980355472405</v>
      </c>
      <c r="P553" s="393"/>
    </row>
    <row r="554" spans="1:17" ht="15">
      <c r="A554" s="19">
        <v>44196</v>
      </c>
      <c r="B554" s="96">
        <f t="shared" si="54"/>
        <v>152.1556046598227</v>
      </c>
      <c r="I554" s="25">
        <f t="shared" si="41"/>
        <v>45.425546589393562</v>
      </c>
      <c r="J554" s="44">
        <v>2828.1</v>
      </c>
      <c r="K554" s="8">
        <f>K553*(K556/K553)^(1/3)</f>
        <v>102.70463800418783</v>
      </c>
      <c r="L554" s="44">
        <v>1809.4</v>
      </c>
      <c r="M554" s="8">
        <f>M553*(M556/M553)^(1/3)</f>
        <v>101.14424631805461</v>
      </c>
      <c r="P554" s="393"/>
    </row>
    <row r="555" spans="1:17" ht="15">
      <c r="A555" s="19">
        <v>44227</v>
      </c>
      <c r="B555" s="96">
        <f t="shared" si="54"/>
        <v>150.70639916117426</v>
      </c>
      <c r="I555" s="25">
        <f>+(J555/K555+L555/M555)</f>
        <v>44.99289113747222</v>
      </c>
      <c r="J555" s="44">
        <v>2848.3</v>
      </c>
      <c r="K555" s="8">
        <f>K554*(K556/K553)^(1/3)</f>
        <v>103.87869865347447</v>
      </c>
      <c r="L555" s="44">
        <v>1783.7</v>
      </c>
      <c r="M555" s="8">
        <f>M554*(M556/M553)^(1/3)</f>
        <v>101.49993553358617</v>
      </c>
      <c r="P555" s="393"/>
    </row>
    <row r="556" spans="1:17" ht="15">
      <c r="A556" s="19">
        <v>44255</v>
      </c>
      <c r="B556" s="96">
        <f t="shared" si="54"/>
        <v>150.51407208455413</v>
      </c>
      <c r="I556" s="25">
        <f t="shared" si="41"/>
        <v>44.935472532361075</v>
      </c>
      <c r="J556" s="44">
        <v>2878.1</v>
      </c>
      <c r="K556" s="172">
        <f>QUARTERLY!B189</f>
        <v>105.0661804922516</v>
      </c>
      <c r="L556" s="44">
        <v>1786.8</v>
      </c>
      <c r="M556" s="172">
        <f>QUARTERLY!C189</f>
        <v>101.85687558465855</v>
      </c>
      <c r="P556" s="393"/>
    </row>
    <row r="557" spans="1:17" ht="15">
      <c r="A557" s="19">
        <v>44286</v>
      </c>
      <c r="B557" s="96">
        <f t="shared" si="54"/>
        <v>158.81080302010082</v>
      </c>
      <c r="I557" s="25">
        <f>+(J557/K557+L557/M557)</f>
        <v>47.412433788536589</v>
      </c>
      <c r="J557" s="44">
        <v>3018.8</v>
      </c>
      <c r="K557" s="8">
        <f>K556*(K559/K556)^(1/3)</f>
        <v>106.81485471592931</v>
      </c>
      <c r="L557" s="44">
        <v>1962.3</v>
      </c>
      <c r="M557" s="8">
        <f>M556*(M559/M556)^(1/3)</f>
        <v>102.46758144705147</v>
      </c>
      <c r="P557" s="393"/>
    </row>
    <row r="558" spans="1:17" ht="15">
      <c r="A558" s="19">
        <v>44316</v>
      </c>
      <c r="B558" s="96">
        <f t="shared" ref="B558:B563" si="55">(I558/(SUM($I$435:$I$446)/12))*100</f>
        <v>155.30980990626503</v>
      </c>
      <c r="I558" s="25">
        <f t="shared" si="41"/>
        <v>46.367224010314814</v>
      </c>
      <c r="J558" s="44">
        <v>2969.2</v>
      </c>
      <c r="K558" s="8">
        <f>K557*(K559/K556)^(1/3)</f>
        <v>108.59263308640506</v>
      </c>
      <c r="L558" s="44">
        <v>1961.1</v>
      </c>
      <c r="M558" s="8">
        <f>M557*(M559/M556)^(1/3)</f>
        <v>103.08194893413315</v>
      </c>
      <c r="P558" s="393"/>
    </row>
    <row r="559" spans="1:17" ht="15">
      <c r="A559" s="19">
        <v>44347</v>
      </c>
      <c r="B559" s="96">
        <f t="shared" si="55"/>
        <v>155.39400277569001</v>
      </c>
      <c r="I559" s="25">
        <f t="shared" si="41"/>
        <v>46.392359509734042</v>
      </c>
      <c r="J559" s="44">
        <v>3056.8</v>
      </c>
      <c r="K559" s="172">
        <f>QUARTERLY!B190</f>
        <v>110.4</v>
      </c>
      <c r="L559" s="44">
        <v>1939.6</v>
      </c>
      <c r="M559" s="172">
        <f>QUARTERLY!C190</f>
        <v>103.7</v>
      </c>
      <c r="P559" s="393"/>
    </row>
    <row r="560" spans="1:17" ht="15">
      <c r="A560" s="19">
        <v>44377</v>
      </c>
      <c r="B560" s="96">
        <f t="shared" si="55"/>
        <v>163.24290187429801</v>
      </c>
      <c r="I560" s="25">
        <f t="shared" si="41"/>
        <v>48.735622069640343</v>
      </c>
      <c r="J560" s="44">
        <v>3287</v>
      </c>
      <c r="K560" s="8">
        <f>K559*(K562/K559)^(1/3)</f>
        <v>111.25995076586206</v>
      </c>
      <c r="L560" s="44">
        <v>2013</v>
      </c>
      <c r="M560" s="8">
        <f>M559*(M562/M559)^(1/3)</f>
        <v>104.88637556024968</v>
      </c>
      <c r="P560" s="393"/>
    </row>
    <row r="561" spans="1:16" ht="15">
      <c r="A561" s="19">
        <v>44408</v>
      </c>
      <c r="B561" s="96">
        <f t="shared" si="55"/>
        <v>161.74118869342249</v>
      </c>
      <c r="I561" s="25">
        <f t="shared" si="41"/>
        <v>48.287290624904671</v>
      </c>
      <c r="J561" s="44">
        <v>3318.7</v>
      </c>
      <c r="K561" s="8">
        <f>K560*(K562/K559)^(1/3)</f>
        <v>112.12660004005478</v>
      </c>
      <c r="L561" s="44">
        <v>1982.7</v>
      </c>
      <c r="M561" s="8">
        <f>M560*(M562/M559)^(1/3)</f>
        <v>106.08632380101967</v>
      </c>
      <c r="P561" s="393"/>
    </row>
    <row r="562" spans="1:16" ht="15">
      <c r="A562" s="19">
        <v>44439</v>
      </c>
      <c r="B562" s="96">
        <f t="shared" si="55"/>
        <v>170.10080965832753</v>
      </c>
      <c r="I562" s="25">
        <f t="shared" si="41"/>
        <v>50.783027488886503</v>
      </c>
      <c r="J562" s="44">
        <v>3562.1</v>
      </c>
      <c r="K562" s="172">
        <v>113</v>
      </c>
      <c r="L562" s="44">
        <v>2066.6</v>
      </c>
      <c r="M562" s="172">
        <v>107.3</v>
      </c>
      <c r="P562" s="393"/>
    </row>
    <row r="563" spans="1:16" ht="15">
      <c r="A563" s="19">
        <v>44469</v>
      </c>
      <c r="B563" s="96">
        <f t="shared" si="55"/>
        <v>173.47732895819178</v>
      </c>
      <c r="I563" s="25">
        <f t="shared" ref="I563:I597" si="56">+(J563/K563+L563/M563)</f>
        <v>51.791076026493016</v>
      </c>
      <c r="J563" s="44">
        <v>3606.7</v>
      </c>
      <c r="K563" s="8">
        <f>K562*(K565/K562)^(1/3)</f>
        <v>114.12215284412619</v>
      </c>
      <c r="L563" s="44">
        <v>2150.5</v>
      </c>
      <c r="M563" s="8">
        <f>M562*(M565/M562)^(1/3)</f>
        <v>106.52778926129845</v>
      </c>
      <c r="P563" s="393"/>
    </row>
    <row r="564" spans="1:16" ht="15">
      <c r="A564" s="19">
        <v>44500</v>
      </c>
      <c r="B564" s="96">
        <f t="shared" ref="B564:B569" si="57">(I564/(SUM($I$435:$I$446)/12))*100</f>
        <v>170.32213164250078</v>
      </c>
      <c r="I564" s="25">
        <f t="shared" si="56"/>
        <v>50.849102426617492</v>
      </c>
      <c r="J564" s="44">
        <v>3631.4</v>
      </c>
      <c r="K564" s="8">
        <f>K563*(K565/K562)^(1/3)</f>
        <v>115.25544929007168</v>
      </c>
      <c r="L564" s="44">
        <v>2045.6</v>
      </c>
      <c r="M564" s="8">
        <f>M563*(M565/M562)^(1/3)</f>
        <v>105.76113592637105</v>
      </c>
      <c r="P564" s="393"/>
    </row>
    <row r="565" spans="1:16" ht="15">
      <c r="A565" s="19">
        <v>44530</v>
      </c>
      <c r="B565" s="96">
        <f t="shared" si="57"/>
        <v>174.95544061654235</v>
      </c>
      <c r="I565" s="25">
        <f t="shared" si="56"/>
        <v>52.232361315660285</v>
      </c>
      <c r="J565" s="44">
        <v>3704.4</v>
      </c>
      <c r="K565" s="172">
        <f>QUARTERLY!B192</f>
        <v>116.4</v>
      </c>
      <c r="L565" s="44">
        <v>2142.8000000000002</v>
      </c>
      <c r="M565" s="172">
        <f>QUARTERLY!C192</f>
        <v>105</v>
      </c>
      <c r="P565" s="393"/>
    </row>
    <row r="566" spans="1:16" ht="15">
      <c r="A566" s="19">
        <v>44561</v>
      </c>
      <c r="B566" s="96">
        <f t="shared" si="57"/>
        <v>171.61513297989043</v>
      </c>
      <c r="I566" s="25">
        <f t="shared" si="56"/>
        <v>51.235123648925125</v>
      </c>
      <c r="J566" s="44">
        <v>3735.8</v>
      </c>
      <c r="K566" s="8">
        <f>K565*(K568/K565)^(1/3)</f>
        <v>117.42429334736396</v>
      </c>
      <c r="L566" s="44">
        <v>2046.9</v>
      </c>
      <c r="M566" s="8">
        <f>M565*(M568/M565)^(1/3)</f>
        <v>105.3984857923555</v>
      </c>
      <c r="P566" s="393"/>
    </row>
    <row r="567" spans="1:16" ht="15">
      <c r="A567" s="19">
        <v>44592</v>
      </c>
      <c r="B567" s="96">
        <f t="shared" si="57"/>
        <v>184.87303189571631</v>
      </c>
      <c r="H567" s="59"/>
      <c r="I567" s="25">
        <f t="shared" si="56"/>
        <v>55.193225003290451</v>
      </c>
      <c r="J567" s="44">
        <v>3997.9</v>
      </c>
      <c r="K567" s="8">
        <f>K566*(K568/K565)^(1/3)</f>
        <v>118.45760024164761</v>
      </c>
      <c r="L567" s="44">
        <v>2268.6999999999998</v>
      </c>
      <c r="M567" s="8">
        <f>M566*(M568/M565)^(1/3)</f>
        <v>105.79848387925109</v>
      </c>
      <c r="P567" s="393"/>
    </row>
    <row r="568" spans="1:16" ht="15">
      <c r="A568" s="19">
        <v>44620</v>
      </c>
      <c r="B568" s="96">
        <f t="shared" si="57"/>
        <v>177.42703906355109</v>
      </c>
      <c r="H568" s="59"/>
      <c r="I568" s="25">
        <f t="shared" si="56"/>
        <v>52.970248760923184</v>
      </c>
      <c r="J568" s="44">
        <v>3905.4</v>
      </c>
      <c r="K568" s="172">
        <f>QUARTERLY!B193</f>
        <v>119.5</v>
      </c>
      <c r="L568" s="44">
        <v>2154.6999999999998</v>
      </c>
      <c r="M568" s="172">
        <f>QUARTERLY!C193</f>
        <v>106.2</v>
      </c>
      <c r="P568" s="393"/>
    </row>
    <row r="569" spans="1:16" ht="15">
      <c r="A569" s="19">
        <v>44651</v>
      </c>
      <c r="B569" s="96">
        <f t="shared" si="57"/>
        <v>171.23035660660668</v>
      </c>
      <c r="H569" s="59"/>
      <c r="I569" s="25">
        <f t="shared" si="56"/>
        <v>51.120249950317856</v>
      </c>
      <c r="J569" s="44">
        <v>3891.4</v>
      </c>
      <c r="K569" s="8">
        <f>K568*(K571/K568)^(1/3)</f>
        <v>120.75347263137766</v>
      </c>
      <c r="L569" s="44">
        <v>2014.1</v>
      </c>
      <c r="M569" s="8">
        <f>M568*(M571/M568)^(1/3)</f>
        <v>106.59850279557737</v>
      </c>
      <c r="P569" s="393"/>
    </row>
    <row r="570" spans="1:16" ht="15">
      <c r="A570" s="19">
        <v>44681</v>
      </c>
      <c r="B570" s="96">
        <f t="shared" ref="B570:B578" si="58">(I570/(SUM($I$435:$I$446)/12))*100</f>
        <v>180.95407029798173</v>
      </c>
      <c r="H570" s="59"/>
      <c r="I570" s="25">
        <f t="shared" si="56"/>
        <v>54.023232132913172</v>
      </c>
      <c r="J570" s="44">
        <v>3912.8</v>
      </c>
      <c r="K570" s="8">
        <f>K569*(K571/K568)^(1/3)</f>
        <v>122.0200933266684</v>
      </c>
      <c r="L570" s="44">
        <v>2349.3000000000002</v>
      </c>
      <c r="M570" s="8">
        <f>M569*(M571/M568)^(1/3)</f>
        <v>106.99850092522333</v>
      </c>
      <c r="P570" s="393"/>
    </row>
    <row r="571" spans="1:16" ht="15">
      <c r="A571" s="19">
        <v>44712</v>
      </c>
      <c r="B571" s="96">
        <f t="shared" si="58"/>
        <v>171.82102597866509</v>
      </c>
      <c r="H571" s="59"/>
      <c r="I571" s="25">
        <f t="shared" si="56"/>
        <v>51.296592314697762</v>
      </c>
      <c r="J571" s="44">
        <v>3894</v>
      </c>
      <c r="K571" s="172">
        <f>QUARTERLY!B194</f>
        <v>123.3</v>
      </c>
      <c r="L571" s="44">
        <v>2117.4</v>
      </c>
      <c r="M571" s="172">
        <f>QUARTERLY!C194</f>
        <v>107.4</v>
      </c>
      <c r="P571" s="393"/>
    </row>
    <row r="572" spans="1:16" ht="15">
      <c r="A572" s="19">
        <v>44742</v>
      </c>
      <c r="B572" s="96">
        <f t="shared" si="58"/>
        <v>178.5664832912795</v>
      </c>
      <c r="H572" s="59"/>
      <c r="I572" s="25">
        <f t="shared" si="56"/>
        <v>53.310426022013324</v>
      </c>
      <c r="J572" s="44">
        <v>4142.3999999999996</v>
      </c>
      <c r="K572" s="8">
        <f>K571*(K574/K571)^(1/3)</f>
        <v>122.86513474885636</v>
      </c>
      <c r="L572" s="44">
        <v>2105.1999999999998</v>
      </c>
      <c r="M572" s="8">
        <f>M571*(M574/M571)^(1/3)</f>
        <v>107.43332299314045</v>
      </c>
      <c r="P572" s="393"/>
    </row>
    <row r="573" spans="1:16" ht="15">
      <c r="A573" s="19">
        <v>44773</v>
      </c>
      <c r="B573" s="96">
        <f t="shared" si="58"/>
        <v>170.2152461375407</v>
      </c>
      <c r="H573" s="59"/>
      <c r="I573" s="25">
        <f t="shared" si="56"/>
        <v>50.817192116799134</v>
      </c>
      <c r="J573" s="44">
        <v>3849.6</v>
      </c>
      <c r="K573" s="8">
        <f>K572*(K574/K571)^(1/3)</f>
        <v>122.43180321861014</v>
      </c>
      <c r="L573" s="44">
        <v>2082.1</v>
      </c>
      <c r="M573" s="8">
        <f>M572*(M574/M571)^(1/3)</f>
        <v>107.46665632540447</v>
      </c>
      <c r="P573" s="393"/>
    </row>
    <row r="574" spans="1:16" ht="15">
      <c r="A574" s="19">
        <v>44804</v>
      </c>
      <c r="B574" s="96">
        <f t="shared" si="58"/>
        <v>168.35533363732637</v>
      </c>
      <c r="H574" s="59"/>
      <c r="I574" s="25">
        <f t="shared" si="56"/>
        <v>50.261921463972556</v>
      </c>
      <c r="J574" s="44">
        <v>3779</v>
      </c>
      <c r="K574" s="172">
        <f>QUARTERLY!B195</f>
        <v>122</v>
      </c>
      <c r="L574" s="44">
        <v>2073.3000000000002</v>
      </c>
      <c r="M574" s="172">
        <f>QUARTERLY!C195</f>
        <v>107.5</v>
      </c>
      <c r="P574" s="393"/>
    </row>
    <row r="575" spans="1:16" ht="15">
      <c r="A575" s="19">
        <v>44834</v>
      </c>
      <c r="B575" s="96">
        <f t="shared" si="58"/>
        <v>168.48905960610833</v>
      </c>
      <c r="H575" s="59"/>
      <c r="I575" s="25">
        <f t="shared" si="56"/>
        <v>50.30184490444455</v>
      </c>
      <c r="J575" s="44">
        <v>3760.1</v>
      </c>
      <c r="K575" s="8">
        <f>K574*(K577/K574)^(1/3)</f>
        <v>121.09327780017047</v>
      </c>
      <c r="L575" s="44">
        <v>2063</v>
      </c>
      <c r="M575" s="8">
        <f>M574*(M577/M574)^(1/3)</f>
        <v>107.1656277000225</v>
      </c>
      <c r="P575" s="393"/>
    </row>
    <row r="576" spans="1:16" ht="15">
      <c r="A576" s="19">
        <v>44865</v>
      </c>
      <c r="B576" s="96">
        <f t="shared" si="58"/>
        <v>170.42970424734983</v>
      </c>
      <c r="H576" s="59"/>
      <c r="I576" s="25">
        <f t="shared" si="56"/>
        <v>50.88121786780836</v>
      </c>
      <c r="J576" s="44">
        <v>3634.7</v>
      </c>
      <c r="K576" s="8">
        <f>K575*(K577/K574)^(1/3)</f>
        <v>120.19329449499392</v>
      </c>
      <c r="L576" s="44">
        <v>2205.1</v>
      </c>
      <c r="M576" s="8">
        <f>M575*(M577/M574)^(1/3)</f>
        <v>106.83229544502166</v>
      </c>
      <c r="P576" s="393"/>
    </row>
    <row r="577" spans="1:21" ht="15">
      <c r="A577" s="19">
        <v>44895</v>
      </c>
      <c r="B577" s="96">
        <f t="shared" si="58"/>
        <v>172.7497746416453</v>
      </c>
      <c r="H577" s="59"/>
      <c r="I577" s="25">
        <f t="shared" si="56"/>
        <v>51.573867120015436</v>
      </c>
      <c r="J577" s="44">
        <v>3728.9</v>
      </c>
      <c r="K577" s="172">
        <f>QUARTERLY!B196</f>
        <v>119.3</v>
      </c>
      <c r="L577" s="44">
        <v>2163.8000000000002</v>
      </c>
      <c r="M577" s="172">
        <f>QUARTERLY!C196</f>
        <v>106.5</v>
      </c>
      <c r="P577" s="393"/>
    </row>
    <row r="578" spans="1:21" ht="15">
      <c r="A578" s="19">
        <v>44926</v>
      </c>
      <c r="B578" s="96">
        <f t="shared" si="58"/>
        <v>166.09135854573265</v>
      </c>
      <c r="H578" s="59"/>
      <c r="I578" s="25">
        <f t="shared" si="56"/>
        <v>49.586019276666718</v>
      </c>
      <c r="J578" s="44">
        <v>3634.8</v>
      </c>
      <c r="K578" s="8">
        <f>K577*(K580/K577)^(1/3)</f>
        <v>119.69866628795231</v>
      </c>
      <c r="L578" s="44">
        <v>2055.1999999999998</v>
      </c>
      <c r="M578" s="8">
        <f>M577*(M580/M577)^(1/3)</f>
        <v>106.93158202209632</v>
      </c>
      <c r="P578" s="393"/>
      <c r="R578" s="244"/>
      <c r="S578" s="244"/>
      <c r="T578" s="245"/>
      <c r="U578" s="246"/>
    </row>
    <row r="579" spans="1:21" ht="15">
      <c r="A579" s="19">
        <v>44957</v>
      </c>
      <c r="B579" s="96">
        <f t="shared" ref="B579:B584" si="59">(I579/(SUM($I$435:$I$446)/12))*100</f>
        <v>160.60069092900025</v>
      </c>
      <c r="H579" s="59"/>
      <c r="I579" s="25">
        <f t="shared" si="56"/>
        <v>47.946798833960202</v>
      </c>
      <c r="J579" s="44">
        <v>3541.5</v>
      </c>
      <c r="K579" s="8">
        <f>K578*(K580/K577)^(1/3)</f>
        <v>120.09866480397797</v>
      </c>
      <c r="L579" s="44">
        <v>1981.8</v>
      </c>
      <c r="M579" s="8">
        <f>M578*(M580/M577)^(1/3)</f>
        <v>107.36491299294191</v>
      </c>
      <c r="P579" s="393"/>
      <c r="R579" s="244"/>
      <c r="S579" s="244"/>
      <c r="T579" s="245"/>
      <c r="U579" s="246"/>
    </row>
    <row r="580" spans="1:21" ht="15">
      <c r="A580" s="19">
        <v>44985</v>
      </c>
      <c r="B580" s="495">
        <f>(I580/(SUM($I$435:$I$446)/12))*100</f>
        <v>155.81157913773905</v>
      </c>
      <c r="H580" s="59"/>
      <c r="I580" s="25">
        <f t="shared" si="56"/>
        <v>46.517025535223517</v>
      </c>
      <c r="J580" s="44">
        <v>3345.2</v>
      </c>
      <c r="K580" s="172">
        <f>QUARTERLY!B197</f>
        <v>120.5</v>
      </c>
      <c r="L580" s="44">
        <v>2021.9</v>
      </c>
      <c r="M580" s="172">
        <f>QUARTERLY!C197</f>
        <v>107.8</v>
      </c>
      <c r="P580" s="393"/>
      <c r="R580" s="244"/>
      <c r="S580" s="244"/>
      <c r="T580" s="245"/>
      <c r="U580" s="246"/>
    </row>
    <row r="581" spans="1:21" ht="15">
      <c r="A581" s="19">
        <v>45016</v>
      </c>
      <c r="B581" s="495">
        <f t="shared" si="59"/>
        <v>154.07247368292042</v>
      </c>
      <c r="H581" s="59"/>
      <c r="I581" s="25">
        <f t="shared" si="56"/>
        <v>45.997821421524556</v>
      </c>
      <c r="J581" s="44">
        <v>3387.2</v>
      </c>
      <c r="K581" s="8">
        <f>K580*(K583/K580)^(1/3)</f>
        <v>120.06509893727618</v>
      </c>
      <c r="L581" s="44">
        <v>1915.6</v>
      </c>
      <c r="M581" s="8">
        <f>M580*(M583/M580)^(1/3)</f>
        <v>107.69990709193439</v>
      </c>
      <c r="P581" s="393"/>
      <c r="R581" s="244"/>
      <c r="S581" s="244"/>
      <c r="T581" s="245"/>
      <c r="U581" s="246"/>
    </row>
    <row r="582" spans="1:21" ht="15">
      <c r="A582" s="19">
        <v>45046</v>
      </c>
      <c r="B582" s="495">
        <f t="shared" si="59"/>
        <v>155.21141533897276</v>
      </c>
      <c r="H582" s="59"/>
      <c r="I582" s="25">
        <f t="shared" si="56"/>
        <v>46.33784864152264</v>
      </c>
      <c r="J582" s="44">
        <v>3312.5</v>
      </c>
      <c r="K582" s="8">
        <f>K581*(K583/K580)^(1/3)</f>
        <v>119.63176749226487</v>
      </c>
      <c r="L582" s="44">
        <v>2006.6</v>
      </c>
      <c r="M582" s="8">
        <f>M581*(M583/M580)^(1/3)</f>
        <v>107.59990712069852</v>
      </c>
      <c r="P582" s="393"/>
      <c r="R582" s="244"/>
      <c r="S582" s="244"/>
      <c r="T582" s="245"/>
      <c r="U582" s="246"/>
    </row>
    <row r="583" spans="1:21" ht="15">
      <c r="A583" s="19">
        <v>45077</v>
      </c>
      <c r="B583" s="495">
        <f t="shared" si="59"/>
        <v>153.00603484534398</v>
      </c>
      <c r="H583" s="59"/>
      <c r="I583" s="25">
        <f t="shared" si="56"/>
        <v>45.679439675355084</v>
      </c>
      <c r="J583" s="44">
        <v>3315.8</v>
      </c>
      <c r="K583" s="172">
        <f>QUARTERLY!B198</f>
        <v>119.2</v>
      </c>
      <c r="L583" s="44">
        <v>1920.2</v>
      </c>
      <c r="M583" s="172">
        <f>QUARTERLY!C198</f>
        <v>107.5</v>
      </c>
      <c r="P583" s="393"/>
    </row>
    <row r="584" spans="1:21" ht="15">
      <c r="A584" s="19">
        <v>45107</v>
      </c>
      <c r="B584" s="495">
        <f t="shared" si="59"/>
        <v>150.29462365779028</v>
      </c>
      <c r="H584" s="59"/>
      <c r="I584" s="25">
        <f t="shared" si="56"/>
        <v>44.869956938924886</v>
      </c>
      <c r="J584" s="44">
        <v>3225.9</v>
      </c>
      <c r="K584" s="8">
        <f>K583*(K586/K583)^(1/3)</f>
        <v>118.25926179901396</v>
      </c>
      <c r="L584" s="44">
        <v>1887</v>
      </c>
      <c r="M584" s="8">
        <f>M583*(M586/M583)^(1/3)</f>
        <v>107.26615836657179</v>
      </c>
      <c r="P584" s="393"/>
    </row>
    <row r="585" spans="1:21" ht="15">
      <c r="A585" s="19">
        <v>45138</v>
      </c>
      <c r="B585" s="495">
        <f t="shared" ref="B585:B590" si="60">(I585/(SUM($I$435:$I$446)/12))*100</f>
        <v>155.55517440759411</v>
      </c>
      <c r="I585" s="25">
        <f t="shared" si="56"/>
        <v>46.440476761085492</v>
      </c>
      <c r="J585" s="44">
        <v>3358.5</v>
      </c>
      <c r="K585" s="8">
        <f>K584*(K586/K583)^(1/3)</f>
        <v>117.32594799704465</v>
      </c>
      <c r="L585" s="44">
        <v>1906.8</v>
      </c>
      <c r="M585" s="8">
        <f>M584*(M586/M583)^(1/3)</f>
        <v>107.03282540206938</v>
      </c>
      <c r="P585" s="393"/>
    </row>
    <row r="586" spans="1:21" ht="15">
      <c r="A586" s="19">
        <v>45169</v>
      </c>
      <c r="B586" s="495">
        <f t="shared" si="60"/>
        <v>151.98724963467907</v>
      </c>
      <c r="I586" s="25">
        <f t="shared" si="56"/>
        <v>45.375284760029345</v>
      </c>
      <c r="J586" s="44">
        <v>3246.1</v>
      </c>
      <c r="K586" s="172">
        <f>QUARTERLY!B199</f>
        <v>116.4</v>
      </c>
      <c r="L586" s="44">
        <v>1867.7</v>
      </c>
      <c r="M586" s="172">
        <f>QUARTERLY!C199</f>
        <v>106.8</v>
      </c>
      <c r="P586" s="393"/>
      <c r="R586" s="148"/>
      <c r="S586" s="79"/>
      <c r="T586" s="247"/>
    </row>
    <row r="587" spans="1:21" ht="15">
      <c r="A587" s="19">
        <v>45199</v>
      </c>
      <c r="B587" s="495">
        <f t="shared" si="60"/>
        <v>148.52140866268303</v>
      </c>
      <c r="I587" s="25">
        <f t="shared" si="56"/>
        <v>44.340569536118792</v>
      </c>
      <c r="J587" s="44">
        <v>3171.8</v>
      </c>
      <c r="K587" s="8">
        <f>K586*(K589/K586)^(1/3)</f>
        <v>115.93144978756244</v>
      </c>
      <c r="L587" s="44">
        <v>1810.2</v>
      </c>
      <c r="M587" s="8">
        <f>M586*(M589/M586)^(1/3)</f>
        <v>106.59962429481779</v>
      </c>
      <c r="P587" s="393"/>
      <c r="R587" s="148"/>
      <c r="S587" s="79"/>
      <c r="T587" s="247"/>
    </row>
    <row r="588" spans="1:21" ht="15">
      <c r="A588" s="19">
        <v>45230</v>
      </c>
      <c r="B588" s="495">
        <f t="shared" si="60"/>
        <v>141.91112877813239</v>
      </c>
      <c r="I588" s="25">
        <f t="shared" si="56"/>
        <v>42.367092597586563</v>
      </c>
      <c r="J588" s="44">
        <v>3065.3</v>
      </c>
      <c r="K588" s="8">
        <f>K587*(K589/K586)^(1/3)</f>
        <v>115.4647856515989</v>
      </c>
      <c r="L588" s="44">
        <v>1683.2</v>
      </c>
      <c r="M588" s="8">
        <f>M587*(M589/M586)^(1/3)</f>
        <v>106.39962452992796</v>
      </c>
      <c r="P588" s="393"/>
      <c r="R588" s="148"/>
      <c r="S588" s="79"/>
      <c r="T588" s="247"/>
    </row>
    <row r="589" spans="1:21" ht="15">
      <c r="A589" s="19">
        <v>45260</v>
      </c>
      <c r="B589" s="495">
        <f t="shared" si="60"/>
        <v>140.50242055158228</v>
      </c>
      <c r="I589" s="25">
        <f t="shared" si="56"/>
        <v>41.946527470727908</v>
      </c>
      <c r="J589" s="44">
        <v>3023.7</v>
      </c>
      <c r="K589" s="172">
        <f>QUARTERLY!B200</f>
        <v>115</v>
      </c>
      <c r="L589" s="44">
        <v>1662.4</v>
      </c>
      <c r="M589" s="172">
        <f>QUARTERLY!C200</f>
        <v>106.2</v>
      </c>
      <c r="P589" s="393"/>
      <c r="R589" s="148"/>
      <c r="S589" s="79"/>
      <c r="T589" s="247"/>
    </row>
    <row r="590" spans="1:21" ht="15">
      <c r="A590" s="19">
        <v>45291</v>
      </c>
      <c r="B590" s="495">
        <f t="shared" si="60"/>
        <v>140.09985498964184</v>
      </c>
      <c r="I590" s="25">
        <f t="shared" si="56"/>
        <v>41.826342869377896</v>
      </c>
      <c r="J590" s="44">
        <v>2948.7</v>
      </c>
      <c r="K590" s="8">
        <f>K589*(K592/K589)^(1/3)</f>
        <v>115.23286149788467</v>
      </c>
      <c r="L590" s="44">
        <v>1724.4</v>
      </c>
      <c r="M590" s="8">
        <f>M589*(M592/M589)^(1/3)</f>
        <v>106.2</v>
      </c>
      <c r="P590" s="393"/>
    </row>
    <row r="591" spans="1:21" ht="15">
      <c r="A591" s="19">
        <v>45322</v>
      </c>
      <c r="B591" s="495">
        <f t="shared" ref="B591:B597" si="61">(I591/(SUM($I$435:$I$446)/12))*100</f>
        <v>141.48899219094503</v>
      </c>
      <c r="I591" s="25">
        <f t="shared" si="56"/>
        <v>42.241065132142623</v>
      </c>
      <c r="J591" s="44">
        <v>2968.2</v>
      </c>
      <c r="K591" s="8">
        <f>K590*(K592/K589)^(1/3)</f>
        <v>115.46619451296236</v>
      </c>
      <c r="L591" s="44">
        <v>1756</v>
      </c>
      <c r="M591" s="8">
        <f>M590*(M592/M589)^(1/3)</f>
        <v>106.2</v>
      </c>
      <c r="P591" s="393"/>
    </row>
    <row r="592" spans="1:21" ht="15">
      <c r="A592" s="19">
        <v>45351</v>
      </c>
      <c r="B592" s="495">
        <f t="shared" si="61"/>
        <v>149.96966050913363</v>
      </c>
      <c r="I592" s="25">
        <f t="shared" si="56"/>
        <v>44.772940278367813</v>
      </c>
      <c r="J592" s="44">
        <v>3139.9</v>
      </c>
      <c r="K592" s="172">
        <f>QUARTERLY!B201</f>
        <v>115.7</v>
      </c>
      <c r="L592" s="44">
        <v>1872.8</v>
      </c>
      <c r="M592" s="172">
        <f>QUARTERLY!C201</f>
        <v>106.2</v>
      </c>
      <c r="P592" s="393"/>
    </row>
    <row r="593" spans="1:16" ht="15">
      <c r="A593" s="7">
        <v>45352</v>
      </c>
      <c r="B593" s="495">
        <f t="shared" si="61"/>
        <v>161.1254837757559</v>
      </c>
      <c r="I593" s="25">
        <f t="shared" si="56"/>
        <v>48.103473982163756</v>
      </c>
      <c r="J593" s="44">
        <v>3271.4</v>
      </c>
      <c r="K593" s="8">
        <f>K592</f>
        <v>115.7</v>
      </c>
      <c r="L593" s="44">
        <v>2105.8000000000002</v>
      </c>
      <c r="M593" s="8">
        <f>M592</f>
        <v>106.2</v>
      </c>
      <c r="P593" s="393"/>
    </row>
    <row r="594" spans="1:16" ht="15">
      <c r="A594" s="7">
        <v>45383</v>
      </c>
      <c r="B594" s="495">
        <f t="shared" si="61"/>
        <v>148.3480079012854</v>
      </c>
      <c r="I594" s="25">
        <f t="shared" si="56"/>
        <v>44.288801319081266</v>
      </c>
      <c r="J594" s="44">
        <v>3134</v>
      </c>
      <c r="K594" s="8">
        <f>K593</f>
        <v>115.7</v>
      </c>
      <c r="L594" s="44">
        <v>1826.8</v>
      </c>
      <c r="M594" s="8">
        <f>M593</f>
        <v>106.2</v>
      </c>
      <c r="P594" s="393"/>
    </row>
    <row r="595" spans="1:16" ht="15">
      <c r="A595" s="7">
        <v>45413</v>
      </c>
      <c r="B595" s="495">
        <f t="shared" si="61"/>
        <v>163.26425252018743</v>
      </c>
      <c r="I595" s="25">
        <f t="shared" si="56"/>
        <v>48.741996233521661</v>
      </c>
      <c r="J595" s="44">
        <v>3355.3</v>
      </c>
      <c r="K595" s="8">
        <f>K594</f>
        <v>115.7</v>
      </c>
      <c r="L595" s="44">
        <v>2096.6</v>
      </c>
      <c r="M595" s="8">
        <f>M594</f>
        <v>106.2</v>
      </c>
      <c r="P595" s="393"/>
    </row>
    <row r="596" spans="1:16" ht="15">
      <c r="A596" s="7">
        <v>45444</v>
      </c>
      <c r="B596" s="495">
        <f t="shared" si="61"/>
        <v>154.67451340197977</v>
      </c>
      <c r="I596" s="25">
        <f t="shared" si="56"/>
        <v>46.177558364951238</v>
      </c>
      <c r="J596" s="44">
        <v>3163.4</v>
      </c>
      <c r="K596" s="8">
        <f>K595</f>
        <v>115.7</v>
      </c>
      <c r="L596" s="44">
        <v>2000.4</v>
      </c>
      <c r="M596" s="8">
        <f>M595</f>
        <v>106.2</v>
      </c>
      <c r="P596" s="393"/>
    </row>
    <row r="597" spans="1:16">
      <c r="A597" s="7">
        <v>45474</v>
      </c>
      <c r="B597" s="495">
        <f t="shared" si="61"/>
        <v>159.76650008267978</v>
      </c>
      <c r="I597" s="25">
        <f t="shared" si="56"/>
        <v>47.697753948372878</v>
      </c>
      <c r="J597" s="44">
        <v>3240.8</v>
      </c>
      <c r="K597" s="8">
        <f>K596</f>
        <v>115.7</v>
      </c>
      <c r="L597" s="44">
        <v>2090.8000000000002</v>
      </c>
      <c r="M597" s="8">
        <f>M596</f>
        <v>106.2</v>
      </c>
    </row>
  </sheetData>
  <mergeCells count="1">
    <mergeCell ref="Q6:Q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84"/>
  <sheetViews>
    <sheetView topLeftCell="A181" zoomScale="96" zoomScaleNormal="96" workbookViewId="0">
      <selection activeCell="C201" sqref="C201"/>
    </sheetView>
  </sheetViews>
  <sheetFormatPr defaultRowHeight="13.2"/>
  <cols>
    <col min="1" max="1" width="14.21875" bestFit="1" customWidth="1"/>
    <col min="6" max="6" width="9.21875" bestFit="1" customWidth="1"/>
    <col min="12" max="12" width="10" bestFit="1" customWidth="1"/>
  </cols>
  <sheetData>
    <row r="1" spans="1:3">
      <c r="B1" t="s">
        <v>23</v>
      </c>
      <c r="C1" t="s">
        <v>24</v>
      </c>
    </row>
    <row r="5" spans="1:3">
      <c r="A5" s="28">
        <v>27454.1</v>
      </c>
    </row>
    <row r="6" spans="1:3">
      <c r="A6" s="28">
        <v>27546</v>
      </c>
    </row>
    <row r="7" spans="1:3">
      <c r="A7" s="28">
        <v>27638</v>
      </c>
    </row>
    <row r="8" spans="1:3">
      <c r="A8" s="28">
        <v>27729</v>
      </c>
    </row>
    <row r="9" spans="1:3">
      <c r="A9" s="28">
        <v>27820</v>
      </c>
    </row>
    <row r="10" spans="1:3">
      <c r="A10" s="28">
        <v>27912</v>
      </c>
    </row>
    <row r="11" spans="1:3">
      <c r="A11" s="28">
        <v>28004</v>
      </c>
    </row>
    <row r="12" spans="1:3">
      <c r="A12" s="28">
        <v>28095</v>
      </c>
    </row>
    <row r="13" spans="1:3">
      <c r="A13" s="28">
        <v>28185</v>
      </c>
    </row>
    <row r="14" spans="1:3">
      <c r="A14" s="28">
        <v>28277</v>
      </c>
    </row>
    <row r="15" spans="1:3">
      <c r="A15" s="28">
        <v>28369</v>
      </c>
    </row>
    <row r="16" spans="1:3">
      <c r="A16" s="28">
        <v>28460</v>
      </c>
    </row>
    <row r="17" spans="1:1">
      <c r="A17" s="28">
        <v>28550</v>
      </c>
    </row>
    <row r="18" spans="1:1">
      <c r="A18" s="28">
        <v>28642</v>
      </c>
    </row>
    <row r="19" spans="1:1">
      <c r="A19" s="28">
        <v>28734</v>
      </c>
    </row>
    <row r="20" spans="1:1">
      <c r="A20" s="28">
        <v>28825</v>
      </c>
    </row>
    <row r="21" spans="1:1">
      <c r="A21" s="28">
        <v>28915</v>
      </c>
    </row>
    <row r="22" spans="1:1">
      <c r="A22" s="28">
        <v>29007</v>
      </c>
    </row>
    <row r="23" spans="1:1">
      <c r="A23" s="28">
        <v>29099</v>
      </c>
    </row>
    <row r="24" spans="1:1">
      <c r="A24" s="28">
        <v>29190</v>
      </c>
    </row>
    <row r="25" spans="1:1">
      <c r="A25" s="28">
        <v>29281</v>
      </c>
    </row>
    <row r="26" spans="1:1">
      <c r="A26" s="28">
        <v>29373</v>
      </c>
    </row>
    <row r="27" spans="1:1">
      <c r="A27" s="28">
        <v>29465</v>
      </c>
    </row>
    <row r="28" spans="1:1">
      <c r="A28" s="28">
        <v>29556</v>
      </c>
    </row>
    <row r="29" spans="1:1">
      <c r="A29" s="28">
        <v>29646</v>
      </c>
    </row>
    <row r="30" spans="1:1">
      <c r="A30" s="28">
        <v>29738</v>
      </c>
    </row>
    <row r="31" spans="1:1">
      <c r="A31" s="28">
        <v>29830</v>
      </c>
    </row>
    <row r="32" spans="1:1">
      <c r="A32" s="28">
        <v>29921</v>
      </c>
    </row>
    <row r="33" spans="1:1">
      <c r="A33" s="28">
        <v>30011</v>
      </c>
    </row>
    <row r="34" spans="1:1">
      <c r="A34" s="28">
        <v>30103</v>
      </c>
    </row>
    <row r="35" spans="1:1">
      <c r="A35" s="28">
        <v>30195</v>
      </c>
    </row>
    <row r="36" spans="1:1">
      <c r="A36" s="28">
        <v>30286</v>
      </c>
    </row>
    <row r="37" spans="1:1">
      <c r="A37" s="28">
        <v>30376</v>
      </c>
    </row>
    <row r="38" spans="1:1">
      <c r="A38" s="28">
        <v>30468</v>
      </c>
    </row>
    <row r="39" spans="1:1">
      <c r="A39" s="28">
        <v>30560</v>
      </c>
    </row>
    <row r="40" spans="1:1">
      <c r="A40" s="28">
        <v>30651</v>
      </c>
    </row>
    <row r="41" spans="1:1">
      <c r="A41" s="28">
        <v>30742</v>
      </c>
    </row>
    <row r="42" spans="1:1">
      <c r="A42" s="28">
        <v>30834</v>
      </c>
    </row>
    <row r="43" spans="1:1">
      <c r="A43" s="28">
        <v>30926</v>
      </c>
    </row>
    <row r="44" spans="1:1">
      <c r="A44" s="28">
        <v>31017</v>
      </c>
    </row>
    <row r="45" spans="1:1">
      <c r="A45" s="28">
        <v>31107</v>
      </c>
    </row>
    <row r="46" spans="1:1">
      <c r="A46" s="28">
        <v>31199</v>
      </c>
    </row>
    <row r="47" spans="1:1">
      <c r="A47" s="28">
        <v>31291</v>
      </c>
    </row>
    <row r="48" spans="1:1">
      <c r="A48" s="28">
        <v>31382</v>
      </c>
    </row>
    <row r="49" spans="1:1">
      <c r="A49" s="28">
        <v>31472</v>
      </c>
    </row>
    <row r="50" spans="1:1">
      <c r="A50" s="28">
        <v>31564</v>
      </c>
    </row>
    <row r="51" spans="1:1">
      <c r="A51" s="28">
        <v>31656</v>
      </c>
    </row>
    <row r="52" spans="1:1">
      <c r="A52" s="28">
        <v>31747</v>
      </c>
    </row>
    <row r="53" spans="1:1">
      <c r="A53" s="28">
        <v>31837</v>
      </c>
    </row>
    <row r="54" spans="1:1">
      <c r="A54" s="28">
        <v>31929</v>
      </c>
    </row>
    <row r="55" spans="1:1">
      <c r="A55" s="28">
        <v>32021</v>
      </c>
    </row>
    <row r="56" spans="1:1">
      <c r="A56" s="28">
        <v>32112</v>
      </c>
    </row>
    <row r="57" spans="1:1">
      <c r="A57" s="28">
        <v>32203</v>
      </c>
    </row>
    <row r="58" spans="1:1">
      <c r="A58" s="28">
        <v>32295</v>
      </c>
    </row>
    <row r="59" spans="1:1">
      <c r="A59" s="28">
        <v>32387</v>
      </c>
    </row>
    <row r="60" spans="1:1">
      <c r="A60" s="28">
        <v>32478</v>
      </c>
    </row>
    <row r="61" spans="1:1">
      <c r="A61" s="28">
        <v>32568</v>
      </c>
    </row>
    <row r="62" spans="1:1">
      <c r="A62" s="28">
        <v>32660</v>
      </c>
    </row>
    <row r="63" spans="1:1">
      <c r="A63" s="28">
        <v>32752</v>
      </c>
    </row>
    <row r="64" spans="1:1">
      <c r="A64" s="28">
        <v>32843</v>
      </c>
    </row>
    <row r="65" spans="1:1">
      <c r="A65" s="28">
        <v>32933</v>
      </c>
    </row>
    <row r="66" spans="1:1">
      <c r="A66" s="28">
        <v>33025</v>
      </c>
    </row>
    <row r="67" spans="1:1">
      <c r="A67" s="28">
        <v>33117</v>
      </c>
    </row>
    <row r="68" spans="1:1">
      <c r="A68" s="28">
        <v>33208</v>
      </c>
    </row>
    <row r="69" spans="1:1">
      <c r="A69" s="28">
        <v>33298</v>
      </c>
    </row>
    <row r="70" spans="1:1">
      <c r="A70" s="28">
        <v>33390</v>
      </c>
    </row>
    <row r="71" spans="1:1">
      <c r="A71" s="28">
        <v>33482</v>
      </c>
    </row>
    <row r="72" spans="1:1">
      <c r="A72" s="28">
        <v>33573</v>
      </c>
    </row>
    <row r="73" spans="1:1">
      <c r="A73" s="28">
        <v>33664</v>
      </c>
    </row>
    <row r="74" spans="1:1">
      <c r="A74" s="28">
        <v>33756</v>
      </c>
    </row>
    <row r="75" spans="1:1">
      <c r="A75" s="28">
        <v>33848</v>
      </c>
    </row>
    <row r="76" spans="1:1">
      <c r="A76" s="28">
        <v>33939</v>
      </c>
    </row>
    <row r="77" spans="1:1">
      <c r="A77" s="28">
        <v>34029</v>
      </c>
    </row>
    <row r="78" spans="1:1">
      <c r="A78" s="28">
        <v>34121</v>
      </c>
    </row>
    <row r="79" spans="1:1">
      <c r="A79" s="28">
        <v>34213</v>
      </c>
    </row>
    <row r="80" spans="1:1">
      <c r="A80" s="28">
        <v>34304</v>
      </c>
    </row>
    <row r="81" spans="1:28">
      <c r="A81" s="28">
        <v>34394</v>
      </c>
    </row>
    <row r="82" spans="1:28">
      <c r="A82" s="28">
        <v>34486</v>
      </c>
    </row>
    <row r="83" spans="1:28">
      <c r="A83" s="28">
        <v>34578</v>
      </c>
    </row>
    <row r="84" spans="1:28">
      <c r="A84" s="28">
        <v>34669</v>
      </c>
    </row>
    <row r="85" spans="1:28">
      <c r="A85" s="28">
        <v>34759</v>
      </c>
    </row>
    <row r="86" spans="1:28">
      <c r="A86" s="28">
        <v>34851</v>
      </c>
    </row>
    <row r="87" spans="1:28">
      <c r="A87" s="28">
        <v>34943</v>
      </c>
    </row>
    <row r="88" spans="1:28">
      <c r="A88" s="28">
        <v>35034</v>
      </c>
    </row>
    <row r="89" spans="1:28">
      <c r="A89" s="28">
        <v>35125</v>
      </c>
    </row>
    <row r="90" spans="1:28">
      <c r="A90" s="28">
        <v>35217</v>
      </c>
    </row>
    <row r="91" spans="1:28">
      <c r="A91" s="28">
        <v>35309</v>
      </c>
    </row>
    <row r="92" spans="1:28">
      <c r="A92" s="28">
        <v>35400</v>
      </c>
    </row>
    <row r="93" spans="1:28">
      <c r="A93" s="28">
        <v>35490</v>
      </c>
      <c r="B93" s="7"/>
      <c r="C93" s="7"/>
      <c r="D93" s="7"/>
      <c r="E93" s="7"/>
      <c r="F93" s="7"/>
      <c r="G93" s="7"/>
    </row>
    <row r="94" spans="1:28">
      <c r="A94" s="28">
        <v>35582</v>
      </c>
      <c r="B94" s="7"/>
      <c r="C94" s="7"/>
      <c r="D94" s="7"/>
      <c r="E94" s="7"/>
      <c r="F94" s="7"/>
      <c r="G94" s="7"/>
    </row>
    <row r="95" spans="1:28">
      <c r="A95" s="28">
        <v>35674</v>
      </c>
      <c r="B95" s="7"/>
      <c r="C95" s="7"/>
      <c r="D95" s="7"/>
      <c r="E95" s="7"/>
      <c r="F95" s="7"/>
      <c r="G95" s="7"/>
    </row>
    <row r="96" spans="1:28">
      <c r="A96" s="28">
        <v>35765</v>
      </c>
      <c r="B96" s="7"/>
      <c r="C96" s="7"/>
      <c r="D96" s="7"/>
      <c r="E96" s="7"/>
      <c r="F96" s="7"/>
      <c r="G96" s="7"/>
      <c r="H96" s="7"/>
      <c r="I96" s="7"/>
      <c r="J96" s="7"/>
      <c r="L96" t="s">
        <v>263</v>
      </c>
      <c r="N96" s="7"/>
      <c r="Q96" t="s">
        <v>263</v>
      </c>
      <c r="X96" t="s">
        <v>194</v>
      </c>
      <c r="AB96" t="s">
        <v>25</v>
      </c>
    </row>
    <row r="97" spans="1:29">
      <c r="A97" s="28">
        <v>35855</v>
      </c>
      <c r="B97" s="7"/>
      <c r="C97" s="7"/>
      <c r="D97" s="7"/>
      <c r="E97" s="7"/>
      <c r="F97" s="7"/>
      <c r="G97" s="7"/>
      <c r="H97" s="7"/>
      <c r="I97" s="7"/>
      <c r="J97" s="7"/>
      <c r="K97">
        <v>1.0063810391978123</v>
      </c>
      <c r="L97">
        <v>0.97006548175865293</v>
      </c>
      <c r="N97" s="7"/>
      <c r="P97">
        <v>0.87133550488599354</v>
      </c>
      <c r="Q97">
        <v>0.88039867109634551</v>
      </c>
      <c r="W97">
        <v>0.85045999999999999</v>
      </c>
      <c r="X97">
        <v>0.92212400000000005</v>
      </c>
      <c r="Z97">
        <f>100/83.41</f>
        <v>1.1988970147464333</v>
      </c>
      <c r="AA97">
        <f>100/84.05</f>
        <v>1.1897679952409281</v>
      </c>
    </row>
    <row r="98" spans="1:29">
      <c r="A98" s="28">
        <v>35947</v>
      </c>
      <c r="B98" s="7"/>
      <c r="C98" s="7"/>
      <c r="D98" s="7"/>
      <c r="E98" s="7"/>
      <c r="F98" s="7"/>
      <c r="G98" s="7"/>
      <c r="H98" s="7"/>
      <c r="I98" s="7"/>
      <c r="J98" s="7"/>
      <c r="L98" t="s">
        <v>196</v>
      </c>
      <c r="N98" s="7"/>
      <c r="O98" s="7"/>
      <c r="Q98" t="s">
        <v>196</v>
      </c>
      <c r="X98" t="s">
        <v>26</v>
      </c>
      <c r="AB98" t="s">
        <v>27</v>
      </c>
    </row>
    <row r="99" spans="1:29">
      <c r="A99" s="7">
        <v>36008</v>
      </c>
      <c r="B99" s="7"/>
      <c r="C99" s="7"/>
      <c r="D99" s="7"/>
      <c r="E99" s="7"/>
      <c r="F99" s="7"/>
      <c r="G99" s="7"/>
      <c r="H99" s="7"/>
      <c r="I99" s="7"/>
      <c r="J99" s="7"/>
      <c r="K99" s="29" t="s">
        <v>28</v>
      </c>
      <c r="L99" s="29" t="s">
        <v>20</v>
      </c>
      <c r="N99" s="7"/>
      <c r="O99" s="7"/>
      <c r="P99" s="29" t="s">
        <v>28</v>
      </c>
      <c r="Q99" s="29" t="s">
        <v>20</v>
      </c>
      <c r="S99" s="30"/>
      <c r="V99" s="31"/>
      <c r="W99" s="29" t="s">
        <v>28</v>
      </c>
      <c r="X99" s="29" t="s">
        <v>20</v>
      </c>
      <c r="Z99" s="30"/>
      <c r="AA99" s="29" t="s">
        <v>28</v>
      </c>
      <c r="AB99" s="29" t="s">
        <v>20</v>
      </c>
      <c r="AC99" s="31"/>
    </row>
    <row r="100" spans="1:29">
      <c r="A100" s="7">
        <v>36100</v>
      </c>
      <c r="B100" s="81">
        <f>K100*$K$97</f>
        <v>77.708668528144585</v>
      </c>
      <c r="C100" s="81">
        <f>L100*$L$97</f>
        <v>85.734008823053586</v>
      </c>
      <c r="D100" s="119"/>
      <c r="E100" s="119"/>
      <c r="F100" s="119"/>
      <c r="G100" s="119"/>
      <c r="H100" s="119"/>
      <c r="K100" s="239">
        <v>77.215950521172644</v>
      </c>
      <c r="L100" s="239">
        <v>88.379609866773663</v>
      </c>
      <c r="M100" s="7"/>
      <c r="N100" s="7"/>
      <c r="O100" s="7"/>
      <c r="P100" s="81">
        <f t="shared" ref="P100:P132" si="0">W100*$W$97</f>
        <v>88.617931999999996</v>
      </c>
      <c r="Q100" s="81">
        <f t="shared" ref="Q100:Q132" si="1">X100*$X$97</f>
        <v>100.38589649018442</v>
      </c>
      <c r="S100" s="30"/>
      <c r="T100" s="37"/>
      <c r="U100" s="31"/>
      <c r="V100" s="31"/>
      <c r="W100" s="33">
        <v>104.2</v>
      </c>
      <c r="X100" s="34">
        <f t="shared" ref="X100:X117" si="2">AB100*$AA$97</f>
        <v>108.86377156454492</v>
      </c>
      <c r="Z100" s="30"/>
      <c r="AA100" s="33">
        <v>86.9</v>
      </c>
      <c r="AB100" s="34">
        <v>91.5</v>
      </c>
      <c r="AC100" s="31"/>
    </row>
    <row r="101" spans="1:29">
      <c r="A101" s="7">
        <v>36192</v>
      </c>
      <c r="B101" s="81">
        <f t="shared" ref="B101:B164" si="3">K101*$K$97</f>
        <v>74.835744847627353</v>
      </c>
      <c r="C101" s="81">
        <f t="shared" ref="C101:C164" si="4">L101*$L$97</f>
        <v>83.578946306189948</v>
      </c>
      <c r="D101" s="119"/>
      <c r="E101" s="119"/>
      <c r="F101" s="119"/>
      <c r="G101" s="119"/>
      <c r="H101" s="119"/>
      <c r="K101" s="239">
        <v>74.361242842252892</v>
      </c>
      <c r="L101" s="239">
        <v>86.158045902909407</v>
      </c>
      <c r="M101" s="7"/>
      <c r="N101" s="7"/>
      <c r="O101" s="7"/>
      <c r="P101" s="81">
        <f t="shared" si="0"/>
        <v>85.341688046996765</v>
      </c>
      <c r="Q101" s="81">
        <f t="shared" si="1"/>
        <v>97.862535157644274</v>
      </c>
      <c r="S101" s="30"/>
      <c r="T101" s="37"/>
      <c r="U101" s="31"/>
      <c r="V101" s="31"/>
      <c r="W101" s="33">
        <f t="shared" ref="W101:W117" si="5">AA101*$Z$97</f>
        <v>100.34768013427647</v>
      </c>
      <c r="X101" s="34">
        <f t="shared" si="2"/>
        <v>106.12730517549079</v>
      </c>
      <c r="Z101" s="30"/>
      <c r="AA101" s="33">
        <v>83.7</v>
      </c>
      <c r="AB101" s="34">
        <v>89.2</v>
      </c>
      <c r="AC101" s="31"/>
    </row>
    <row r="102" spans="1:29">
      <c r="A102" s="7">
        <v>36281</v>
      </c>
      <c r="B102" s="81">
        <f t="shared" si="3"/>
        <v>72.958145514532745</v>
      </c>
      <c r="C102" s="81">
        <f t="shared" si="4"/>
        <v>81.517582159624737</v>
      </c>
      <c r="D102" s="119"/>
      <c r="E102" s="119"/>
      <c r="F102" s="119"/>
      <c r="G102" s="119"/>
      <c r="H102" s="119"/>
      <c r="K102" s="239">
        <v>72.495548577393492</v>
      </c>
      <c r="L102" s="239">
        <v>84.033071676604479</v>
      </c>
      <c r="M102" s="7"/>
      <c r="N102" s="7"/>
      <c r="O102" s="7"/>
      <c r="P102" s="81">
        <f t="shared" si="0"/>
        <v>83.200498741158128</v>
      </c>
      <c r="Q102" s="81">
        <f t="shared" si="1"/>
        <v>95.448885187388484</v>
      </c>
      <c r="S102" s="30"/>
      <c r="T102" s="37"/>
      <c r="U102" s="31"/>
      <c r="V102" s="31"/>
      <c r="W102" s="33">
        <f t="shared" si="5"/>
        <v>97.829996403308954</v>
      </c>
      <c r="X102" s="34">
        <f t="shared" si="2"/>
        <v>103.50981558596075</v>
      </c>
      <c r="Z102" s="30"/>
      <c r="AA102" s="33">
        <v>81.599999999999994</v>
      </c>
      <c r="AB102" s="34">
        <v>87</v>
      </c>
      <c r="AC102" s="31"/>
    </row>
    <row r="103" spans="1:29">
      <c r="A103" s="7">
        <v>36373</v>
      </c>
      <c r="B103" s="81">
        <f t="shared" si="3"/>
        <v>73.584011958897605</v>
      </c>
      <c r="C103" s="81">
        <f t="shared" si="4"/>
        <v>81.798677270519988</v>
      </c>
      <c r="D103" s="119"/>
      <c r="E103" s="119"/>
      <c r="F103" s="119"/>
      <c r="G103" s="119"/>
      <c r="H103" s="119"/>
      <c r="K103" s="239">
        <v>73.11744666567995</v>
      </c>
      <c r="L103" s="239">
        <v>84.322840889282418</v>
      </c>
      <c r="M103" s="7"/>
      <c r="N103" s="7"/>
      <c r="O103" s="7"/>
      <c r="P103" s="81">
        <f t="shared" si="0"/>
        <v>83.914228509771007</v>
      </c>
      <c r="Q103" s="81">
        <f t="shared" si="1"/>
        <v>95.778019274241544</v>
      </c>
      <c r="S103" s="30"/>
      <c r="T103" s="37"/>
      <c r="U103" s="31"/>
      <c r="V103" s="31"/>
      <c r="W103" s="33">
        <f t="shared" si="5"/>
        <v>98.66922431363146</v>
      </c>
      <c r="X103" s="34">
        <f t="shared" si="2"/>
        <v>103.86674598453303</v>
      </c>
      <c r="Z103" s="30"/>
      <c r="AA103" s="33">
        <v>82.3</v>
      </c>
      <c r="AB103" s="34">
        <v>87.3</v>
      </c>
      <c r="AC103" s="31"/>
    </row>
    <row r="104" spans="1:29">
      <c r="A104" s="7">
        <v>36465</v>
      </c>
      <c r="B104" s="81">
        <f t="shared" si="3"/>
        <v>74.299287895314592</v>
      </c>
      <c r="C104" s="81">
        <f t="shared" si="4"/>
        <v>82.079772381415253</v>
      </c>
      <c r="D104" s="119"/>
      <c r="E104" s="119"/>
      <c r="F104" s="119"/>
      <c r="G104" s="119"/>
      <c r="H104" s="119"/>
      <c r="K104" s="239">
        <v>73.828187338007339</v>
      </c>
      <c r="L104" s="239">
        <v>84.612610101960371</v>
      </c>
      <c r="M104" s="7"/>
      <c r="N104" s="7"/>
      <c r="O104" s="7"/>
      <c r="P104" s="81">
        <f t="shared" si="0"/>
        <v>84.729919673900014</v>
      </c>
      <c r="Q104" s="81">
        <f t="shared" si="1"/>
        <v>96.107153361094603</v>
      </c>
      <c r="S104" s="30"/>
      <c r="T104" s="37"/>
      <c r="U104" s="31"/>
      <c r="V104" s="31"/>
      <c r="W104" s="33">
        <f t="shared" si="5"/>
        <v>99.6283419254286</v>
      </c>
      <c r="X104" s="34">
        <f t="shared" si="2"/>
        <v>104.2236763831053</v>
      </c>
      <c r="Z104" s="30"/>
      <c r="AA104" s="33">
        <v>83.1</v>
      </c>
      <c r="AB104" s="34">
        <v>87.6</v>
      </c>
      <c r="AC104" s="31"/>
    </row>
    <row r="105" spans="1:29">
      <c r="A105" s="7">
        <v>36557</v>
      </c>
      <c r="B105" s="81">
        <f t="shared" si="3"/>
        <v>74.925154339679452</v>
      </c>
      <c r="C105" s="81">
        <f t="shared" si="4"/>
        <v>80.205804975446839</v>
      </c>
      <c r="D105" s="119"/>
      <c r="E105" s="119"/>
      <c r="F105" s="119"/>
      <c r="G105" s="119"/>
      <c r="H105" s="119"/>
      <c r="K105" s="239">
        <v>74.450085426293796</v>
      </c>
      <c r="L105" s="239">
        <v>82.68081535077404</v>
      </c>
      <c r="M105" s="7"/>
      <c r="N105" s="7"/>
      <c r="O105" s="7"/>
      <c r="P105" s="81">
        <f t="shared" si="0"/>
        <v>85.443649442512879</v>
      </c>
      <c r="Q105" s="81">
        <f t="shared" si="1"/>
        <v>93.912926115407501</v>
      </c>
      <c r="R105" s="6"/>
      <c r="S105" s="30"/>
      <c r="T105" s="37"/>
      <c r="U105" s="31"/>
      <c r="V105" s="31"/>
      <c r="W105" s="33">
        <f t="shared" si="5"/>
        <v>100.46756983575111</v>
      </c>
      <c r="X105" s="34">
        <f t="shared" si="2"/>
        <v>101.84414039262344</v>
      </c>
      <c r="Y105" s="6"/>
      <c r="Z105" s="30"/>
      <c r="AA105" s="33">
        <v>83.8</v>
      </c>
      <c r="AB105" s="34">
        <v>85.6</v>
      </c>
      <c r="AC105" s="31"/>
    </row>
    <row r="106" spans="1:29">
      <c r="A106" s="7">
        <v>36647</v>
      </c>
      <c r="B106" s="81">
        <f t="shared" si="3"/>
        <v>74.925154339679452</v>
      </c>
      <c r="C106" s="81">
        <f t="shared" si="4"/>
        <v>79.175122902164247</v>
      </c>
      <c r="D106" s="119"/>
      <c r="E106" s="119"/>
      <c r="F106" s="119"/>
      <c r="G106" s="119"/>
      <c r="H106" s="119"/>
      <c r="K106" s="239">
        <v>74.450085426293796</v>
      </c>
      <c r="L106" s="239">
        <v>81.618328237621583</v>
      </c>
      <c r="M106" s="7"/>
      <c r="N106" s="7"/>
      <c r="O106" s="7"/>
      <c r="P106" s="81">
        <f t="shared" si="0"/>
        <v>85.443649442512879</v>
      </c>
      <c r="Q106" s="81">
        <f t="shared" si="1"/>
        <v>92.706101130279606</v>
      </c>
      <c r="R106" s="6"/>
      <c r="S106" s="30"/>
      <c r="T106" s="37"/>
      <c r="U106" s="31"/>
      <c r="V106" s="31"/>
      <c r="W106" s="33">
        <f t="shared" si="5"/>
        <v>100.46756983575111</v>
      </c>
      <c r="X106" s="34">
        <f t="shared" si="2"/>
        <v>100.53539559785843</v>
      </c>
      <c r="Y106" s="6"/>
      <c r="Z106" s="30"/>
      <c r="AA106" s="33">
        <v>83.8</v>
      </c>
      <c r="AB106" s="34">
        <v>84.5</v>
      </c>
      <c r="AC106" s="31"/>
    </row>
    <row r="107" spans="1:29">
      <c r="A107" s="7">
        <v>36739</v>
      </c>
      <c r="B107" s="81">
        <f t="shared" si="3"/>
        <v>74.746335355575198</v>
      </c>
      <c r="C107" s="81">
        <f t="shared" si="4"/>
        <v>78.238139199180068</v>
      </c>
      <c r="D107" s="119"/>
      <c r="E107" s="119"/>
      <c r="F107" s="119"/>
      <c r="G107" s="119"/>
      <c r="H107" s="119"/>
      <c r="K107" s="239">
        <v>74.272400258211945</v>
      </c>
      <c r="L107" s="239">
        <v>80.652430862028439</v>
      </c>
      <c r="M107" s="7"/>
      <c r="N107" s="7"/>
      <c r="O107" s="7"/>
      <c r="P107" s="81">
        <f t="shared" si="0"/>
        <v>85.239726651480623</v>
      </c>
      <c r="Q107" s="81">
        <f t="shared" si="1"/>
        <v>91.608987507436069</v>
      </c>
      <c r="R107" s="6"/>
      <c r="S107" s="30"/>
      <c r="T107" s="37"/>
      <c r="U107" s="31"/>
      <c r="V107" s="31"/>
      <c r="W107" s="33">
        <f t="shared" si="5"/>
        <v>100.22779043280181</v>
      </c>
      <c r="X107" s="34">
        <f t="shared" si="2"/>
        <v>99.345627602617498</v>
      </c>
      <c r="Y107" s="6"/>
      <c r="Z107" s="30"/>
      <c r="AA107" s="33">
        <v>83.6</v>
      </c>
      <c r="AB107" s="34">
        <v>83.5</v>
      </c>
      <c r="AC107" s="31"/>
    </row>
    <row r="108" spans="1:29">
      <c r="A108" s="7">
        <v>36831</v>
      </c>
      <c r="B108" s="81">
        <f t="shared" si="3"/>
        <v>73.941649927106113</v>
      </c>
      <c r="C108" s="81">
        <f t="shared" si="4"/>
        <v>77.394853866494287</v>
      </c>
      <c r="D108" s="119"/>
      <c r="E108" s="119"/>
      <c r="F108" s="119"/>
      <c r="G108" s="119"/>
      <c r="H108" s="119"/>
      <c r="K108" s="239">
        <v>73.472817001843651</v>
      </c>
      <c r="L108" s="239">
        <v>79.783123223994593</v>
      </c>
      <c r="M108" s="7"/>
      <c r="N108" s="7"/>
      <c r="O108" s="7"/>
      <c r="P108" s="81">
        <f t="shared" si="0"/>
        <v>84.322074091835518</v>
      </c>
      <c r="Q108" s="81">
        <f t="shared" si="1"/>
        <v>90.621585246876876</v>
      </c>
      <c r="R108" s="6"/>
      <c r="T108" s="37"/>
      <c r="U108" s="31"/>
      <c r="V108" s="36"/>
      <c r="W108" s="33">
        <f t="shared" si="5"/>
        <v>99.148783119530037</v>
      </c>
      <c r="X108" s="35">
        <f t="shared" si="2"/>
        <v>98.274836406900661</v>
      </c>
      <c r="Y108" s="6"/>
      <c r="AA108" s="33">
        <v>82.7</v>
      </c>
      <c r="AB108" s="34">
        <v>82.6</v>
      </c>
      <c r="AC108" s="36"/>
    </row>
    <row r="109" spans="1:29">
      <c r="A109" s="7" t="s">
        <v>29</v>
      </c>
      <c r="B109" s="81">
        <f t="shared" si="3"/>
        <v>75.372201799940072</v>
      </c>
      <c r="C109" s="81">
        <f t="shared" si="4"/>
        <v>78.144440828881628</v>
      </c>
      <c r="D109" s="119"/>
      <c r="E109" s="119"/>
      <c r="F109" s="119"/>
      <c r="G109" s="119"/>
      <c r="H109" s="119"/>
      <c r="K109" s="239">
        <v>74.894298346498417</v>
      </c>
      <c r="L109" s="239">
        <v>80.555841124469111</v>
      </c>
      <c r="M109" s="7"/>
      <c r="N109" s="7"/>
      <c r="O109" s="7"/>
      <c r="P109" s="81">
        <f t="shared" si="0"/>
        <v>85.953456420093502</v>
      </c>
      <c r="Q109" s="81">
        <f t="shared" si="1"/>
        <v>91.499276145151711</v>
      </c>
      <c r="T109" s="37"/>
      <c r="U109" s="37"/>
      <c r="V109" s="30"/>
      <c r="W109" s="33">
        <f t="shared" si="5"/>
        <v>101.06701834312432</v>
      </c>
      <c r="X109" s="35">
        <f t="shared" si="2"/>
        <v>99.226650803093406</v>
      </c>
      <c r="AA109" s="33">
        <v>84.3</v>
      </c>
      <c r="AB109" s="33">
        <v>83.4</v>
      </c>
      <c r="AC109" s="30"/>
    </row>
    <row r="110" spans="1:29">
      <c r="A110" s="7" t="s">
        <v>30</v>
      </c>
      <c r="B110" s="81">
        <f t="shared" si="3"/>
        <v>74.299287895314592</v>
      </c>
      <c r="C110" s="81">
        <f t="shared" si="4"/>
        <v>76.738965274405359</v>
      </c>
      <c r="D110" s="119"/>
      <c r="E110" s="119"/>
      <c r="F110" s="119"/>
      <c r="G110" s="119"/>
      <c r="H110" s="119"/>
      <c r="K110" s="239">
        <v>73.828187338007339</v>
      </c>
      <c r="L110" s="239">
        <v>79.106995061079388</v>
      </c>
      <c r="M110" s="7"/>
      <c r="N110" s="7"/>
      <c r="O110" s="7"/>
      <c r="P110" s="81">
        <f t="shared" si="0"/>
        <v>84.729919673900014</v>
      </c>
      <c r="Q110" s="81">
        <f t="shared" si="1"/>
        <v>89.853605710886399</v>
      </c>
      <c r="T110" s="37"/>
      <c r="U110" s="37"/>
      <c r="V110" s="32"/>
      <c r="W110" s="33">
        <f t="shared" si="5"/>
        <v>99.6283419254286</v>
      </c>
      <c r="X110" s="35">
        <f t="shared" si="2"/>
        <v>97.441998810232022</v>
      </c>
      <c r="AA110" s="33">
        <v>83.1</v>
      </c>
      <c r="AB110" s="33">
        <v>81.900000000000006</v>
      </c>
      <c r="AC110" s="32"/>
    </row>
    <row r="111" spans="1:29">
      <c r="A111" s="7" t="s">
        <v>31</v>
      </c>
      <c r="B111" s="81">
        <f t="shared" si="3"/>
        <v>74.209878403262479</v>
      </c>
      <c r="C111" s="81">
        <f t="shared" si="4"/>
        <v>77.582250607091126</v>
      </c>
      <c r="D111" s="119"/>
      <c r="E111" s="119"/>
      <c r="F111" s="119"/>
      <c r="G111" s="119"/>
      <c r="H111" s="119"/>
      <c r="K111" s="239">
        <v>73.739344753966421</v>
      </c>
      <c r="L111" s="239">
        <v>79.976302699113219</v>
      </c>
      <c r="M111" s="7"/>
      <c r="N111" s="7"/>
      <c r="O111" s="7"/>
      <c r="P111" s="81">
        <f t="shared" si="0"/>
        <v>84.627958278383886</v>
      </c>
      <c r="Q111" s="81">
        <f t="shared" si="1"/>
        <v>90.841007971445578</v>
      </c>
      <c r="T111" s="37"/>
      <c r="U111" s="37"/>
      <c r="V111" s="36"/>
      <c r="W111" s="33">
        <f t="shared" si="5"/>
        <v>99.508452223953967</v>
      </c>
      <c r="X111" s="35">
        <f t="shared" si="2"/>
        <v>98.512790005948844</v>
      </c>
      <c r="AA111" s="33">
        <v>83</v>
      </c>
      <c r="AB111" s="33">
        <v>82.8</v>
      </c>
      <c r="AC111" s="36"/>
    </row>
    <row r="112" spans="1:29">
      <c r="A112" s="7" t="s">
        <v>32</v>
      </c>
      <c r="B112" s="81">
        <f t="shared" si="3"/>
        <v>72.779326530428506</v>
      </c>
      <c r="C112" s="81">
        <f t="shared" si="4"/>
        <v>77.301155496195861</v>
      </c>
      <c r="D112" s="119"/>
      <c r="E112" s="119"/>
      <c r="F112" s="119"/>
      <c r="G112" s="119"/>
      <c r="H112" s="119"/>
      <c r="K112" s="239">
        <v>72.317863409311656</v>
      </c>
      <c r="L112" s="239">
        <v>79.686533486435266</v>
      </c>
      <c r="M112" s="7"/>
      <c r="N112" s="7"/>
      <c r="O112" s="7"/>
      <c r="P112" s="81">
        <f t="shared" si="0"/>
        <v>82.996575950125887</v>
      </c>
      <c r="Q112" s="81">
        <f t="shared" si="1"/>
        <v>90.511873884592518</v>
      </c>
      <c r="T112" s="37"/>
      <c r="U112" s="37"/>
      <c r="V112" s="36"/>
      <c r="W112" s="33">
        <f t="shared" si="5"/>
        <v>97.590217000359672</v>
      </c>
      <c r="X112" s="35">
        <f t="shared" si="2"/>
        <v>98.15585960737657</v>
      </c>
      <c r="AA112" s="33">
        <v>81.400000000000006</v>
      </c>
      <c r="AB112" s="33">
        <v>82.5</v>
      </c>
      <c r="AC112" s="36"/>
    </row>
    <row r="113" spans="1:29">
      <c r="A113" s="7" t="s">
        <v>33</v>
      </c>
      <c r="B113" s="81">
        <f t="shared" si="3"/>
        <v>71.527593641698772</v>
      </c>
      <c r="C113" s="81">
        <f t="shared" si="4"/>
        <v>75.801981571421152</v>
      </c>
      <c r="D113" s="119"/>
      <c r="E113" s="119"/>
      <c r="F113" s="119"/>
      <c r="G113" s="119"/>
      <c r="H113" s="119"/>
      <c r="K113" s="239">
        <v>71.074067232738713</v>
      </c>
      <c r="L113" s="239">
        <v>78.14109768548623</v>
      </c>
      <c r="M113" s="7"/>
      <c r="N113" s="7"/>
      <c r="O113" s="7"/>
      <c r="P113" s="81">
        <f t="shared" si="0"/>
        <v>81.569116412900129</v>
      </c>
      <c r="Q113" s="81">
        <f t="shared" si="1"/>
        <v>88.756492088042847</v>
      </c>
      <c r="T113" s="37"/>
      <c r="U113" s="37"/>
      <c r="V113" s="36"/>
      <c r="W113" s="33">
        <f t="shared" si="5"/>
        <v>95.911761179714659</v>
      </c>
      <c r="X113" s="35">
        <f t="shared" si="2"/>
        <v>96.252230814991094</v>
      </c>
      <c r="AA113" s="33">
        <v>80</v>
      </c>
      <c r="AB113" s="33">
        <v>80.900000000000006</v>
      </c>
      <c r="AC113" s="36"/>
    </row>
    <row r="114" spans="1:29">
      <c r="A114" s="7" t="s">
        <v>34</v>
      </c>
      <c r="B114" s="81">
        <f t="shared" si="3"/>
        <v>72.600507546324252</v>
      </c>
      <c r="C114" s="81">
        <f t="shared" si="4"/>
        <v>77.301155496195861</v>
      </c>
      <c r="D114" s="119"/>
      <c r="E114" s="119"/>
      <c r="F114" s="119"/>
      <c r="G114" s="119"/>
      <c r="H114" s="119"/>
      <c r="K114" s="239">
        <v>72.140178241229805</v>
      </c>
      <c r="L114" s="239">
        <v>79.686533486435266</v>
      </c>
      <c r="M114" s="7"/>
      <c r="N114" s="7"/>
      <c r="O114" s="7"/>
      <c r="P114" s="81">
        <f t="shared" si="0"/>
        <v>82.792653159093646</v>
      </c>
      <c r="Q114" s="81">
        <f t="shared" si="1"/>
        <v>90.511873884592518</v>
      </c>
      <c r="T114" s="37"/>
      <c r="U114" s="37"/>
      <c r="V114" s="36"/>
      <c r="W114" s="33">
        <f t="shared" si="5"/>
        <v>97.350437597410391</v>
      </c>
      <c r="X114" s="35">
        <f t="shared" si="2"/>
        <v>98.15585960737657</v>
      </c>
      <c r="AA114" s="33">
        <v>81.2</v>
      </c>
      <c r="AB114" s="33">
        <v>82.5</v>
      </c>
      <c r="AC114" s="36"/>
    </row>
    <row r="115" spans="1:29">
      <c r="A115" s="7" t="s">
        <v>35</v>
      </c>
      <c r="B115" s="81">
        <f t="shared" si="3"/>
        <v>73.762830943001859</v>
      </c>
      <c r="C115" s="81">
        <f t="shared" si="4"/>
        <v>79.26882127246266</v>
      </c>
      <c r="D115" s="119"/>
      <c r="E115" s="119"/>
      <c r="F115" s="119"/>
      <c r="G115" s="119"/>
      <c r="H115" s="119"/>
      <c r="K115" s="239">
        <v>73.295131833761801</v>
      </c>
      <c r="L115" s="239">
        <v>81.714917975180896</v>
      </c>
      <c r="M115" s="7"/>
      <c r="N115" s="7"/>
      <c r="O115" s="7"/>
      <c r="P115" s="81">
        <f t="shared" si="0"/>
        <v>84.118151300803262</v>
      </c>
      <c r="Q115" s="81">
        <f t="shared" si="1"/>
        <v>92.815812492563964</v>
      </c>
      <c r="T115" s="37"/>
      <c r="U115" s="37"/>
      <c r="V115" s="36"/>
      <c r="W115" s="33">
        <f t="shared" si="5"/>
        <v>98.909003716580742</v>
      </c>
      <c r="X115" s="35">
        <f t="shared" si="2"/>
        <v>100.65437239738252</v>
      </c>
      <c r="AA115" s="33">
        <v>82.5</v>
      </c>
      <c r="AB115" s="33">
        <v>84.6</v>
      </c>
      <c r="AC115" s="36"/>
    </row>
    <row r="116" spans="1:29">
      <c r="A116" s="7" t="s">
        <v>36</v>
      </c>
      <c r="B116" s="81">
        <f t="shared" si="3"/>
        <v>74.478106879418846</v>
      </c>
      <c r="C116" s="81">
        <f t="shared" si="4"/>
        <v>78.425535939776893</v>
      </c>
      <c r="D116" s="119"/>
      <c r="E116" s="119"/>
      <c r="F116" s="119"/>
      <c r="G116" s="119"/>
      <c r="H116" s="119"/>
      <c r="K116" s="239">
        <v>74.00587250608919</v>
      </c>
      <c r="L116" s="239">
        <v>80.845610337147065</v>
      </c>
      <c r="M116" s="7"/>
      <c r="N116" s="7"/>
      <c r="O116" s="7"/>
      <c r="P116" s="81">
        <f t="shared" si="0"/>
        <v>84.933842464932269</v>
      </c>
      <c r="Q116" s="81">
        <f t="shared" si="1"/>
        <v>91.828410232004785</v>
      </c>
      <c r="T116" s="37"/>
      <c r="U116" s="37"/>
      <c r="V116" s="36"/>
      <c r="W116" s="33">
        <f t="shared" si="5"/>
        <v>99.868121328377896</v>
      </c>
      <c r="X116" s="35">
        <f t="shared" si="2"/>
        <v>99.583581201665694</v>
      </c>
      <c r="AA116" s="33">
        <v>83.3</v>
      </c>
      <c r="AB116" s="33">
        <v>83.7</v>
      </c>
      <c r="AC116" s="36"/>
    </row>
    <row r="117" spans="1:29">
      <c r="A117" s="7" t="s">
        <v>37</v>
      </c>
      <c r="B117" s="81">
        <f t="shared" si="3"/>
        <v>76.713344180721933</v>
      </c>
      <c r="C117" s="81">
        <f t="shared" si="4"/>
        <v>79.924709864551602</v>
      </c>
      <c r="D117" s="119"/>
      <c r="E117" s="119"/>
      <c r="F117" s="119"/>
      <c r="G117" s="119"/>
      <c r="H117" s="119"/>
      <c r="K117" s="239">
        <v>76.226937107112278</v>
      </c>
      <c r="L117" s="239">
        <v>82.391046138096101</v>
      </c>
      <c r="M117" s="7"/>
      <c r="N117" s="7"/>
      <c r="O117" s="7"/>
      <c r="P117" s="81">
        <f t="shared" si="0"/>
        <v>87.482877352835388</v>
      </c>
      <c r="Q117" s="81">
        <f t="shared" si="1"/>
        <v>93.583792028554441</v>
      </c>
      <c r="T117" s="37"/>
      <c r="U117" s="37"/>
      <c r="V117" s="36"/>
      <c r="W117" s="33">
        <f t="shared" si="5"/>
        <v>102.86536386524398</v>
      </c>
      <c r="X117" s="35">
        <f t="shared" si="2"/>
        <v>101.48720999405117</v>
      </c>
      <c r="AA117" s="33">
        <v>85.8</v>
      </c>
      <c r="AB117" s="33">
        <v>85.3</v>
      </c>
      <c r="AC117" s="36"/>
    </row>
    <row r="118" spans="1:29">
      <c r="A118" s="7" t="s">
        <v>38</v>
      </c>
      <c r="B118" s="81">
        <f t="shared" si="3"/>
        <v>79.125621217237423</v>
      </c>
      <c r="C118" s="81">
        <f t="shared" si="4"/>
        <v>81.03733116266018</v>
      </c>
      <c r="D118" s="119"/>
      <c r="E118" s="119"/>
      <c r="F118" s="119"/>
      <c r="G118" s="119"/>
      <c r="H118" s="119"/>
      <c r="K118" s="239">
        <v>78.623918908794792</v>
      </c>
      <c r="L118" s="239">
        <v>83.5380009767442</v>
      </c>
      <c r="M118" s="7"/>
      <c r="N118" s="7"/>
      <c r="O118" s="7"/>
      <c r="P118" s="81">
        <f t="shared" si="0"/>
        <v>90.233806000000001</v>
      </c>
      <c r="Q118" s="81">
        <f t="shared" si="1"/>
        <v>94.886559600000012</v>
      </c>
      <c r="S118" s="31"/>
      <c r="T118" s="37"/>
      <c r="U118" s="37"/>
      <c r="V118" s="36"/>
      <c r="W118" s="33">
        <v>106.1</v>
      </c>
      <c r="X118" s="35">
        <v>102.9</v>
      </c>
      <c r="Z118" s="31"/>
      <c r="AA118" s="37"/>
      <c r="AB118" s="37"/>
      <c r="AC118" s="36"/>
    </row>
    <row r="119" spans="1:29">
      <c r="A119" s="7" t="s">
        <v>39</v>
      </c>
      <c r="B119" s="81">
        <f t="shared" si="3"/>
        <v>78.678162473313364</v>
      </c>
      <c r="C119" s="81">
        <f t="shared" si="4"/>
        <v>80.72231724171688</v>
      </c>
      <c r="D119" s="119"/>
      <c r="E119" s="119"/>
      <c r="F119" s="119"/>
      <c r="G119" s="119"/>
      <c r="H119" s="119"/>
      <c r="K119" s="239">
        <v>78.179297312703582</v>
      </c>
      <c r="L119" s="239">
        <v>83.213266279069771</v>
      </c>
      <c r="M119" s="7"/>
      <c r="N119" s="7"/>
      <c r="O119" s="7"/>
      <c r="P119" s="81">
        <f t="shared" si="0"/>
        <v>89.723529999999997</v>
      </c>
      <c r="Q119" s="81">
        <f t="shared" si="1"/>
        <v>94.517710000000008</v>
      </c>
      <c r="W119" s="33">
        <v>105.5</v>
      </c>
      <c r="X119" s="33">
        <v>102.5</v>
      </c>
    </row>
    <row r="120" spans="1:29">
      <c r="A120" s="7" t="s">
        <v>40</v>
      </c>
      <c r="B120" s="81">
        <f t="shared" si="3"/>
        <v>80.990032650254335</v>
      </c>
      <c r="C120" s="81">
        <f t="shared" si="4"/>
        <v>83.793702970913927</v>
      </c>
      <c r="D120" s="119"/>
      <c r="E120" s="119"/>
      <c r="F120" s="119"/>
      <c r="G120" s="119"/>
      <c r="H120" s="119"/>
      <c r="K120" s="239">
        <v>80.47650889250815</v>
      </c>
      <c r="L120" s="239">
        <v>86.379429581395357</v>
      </c>
      <c r="M120" s="7"/>
      <c r="N120" s="7"/>
      <c r="O120" s="7"/>
      <c r="P120" s="82">
        <f t="shared" si="0"/>
        <v>92.359955999999997</v>
      </c>
      <c r="Q120" s="82">
        <f t="shared" si="1"/>
        <v>98.113993600000015</v>
      </c>
      <c r="W120" s="38">
        <v>108.6</v>
      </c>
      <c r="X120" s="38">
        <v>106.4</v>
      </c>
    </row>
    <row r="121" spans="1:29">
      <c r="A121" s="7" t="s">
        <v>41</v>
      </c>
      <c r="B121" s="81">
        <f t="shared" si="3"/>
        <v>83.152749912553944</v>
      </c>
      <c r="C121" s="81">
        <f t="shared" si="4"/>
        <v>84.97500517445124</v>
      </c>
      <c r="D121" s="119"/>
      <c r="E121" s="119"/>
      <c r="F121" s="119"/>
      <c r="G121" s="119"/>
      <c r="H121" s="119"/>
      <c r="K121" s="239">
        <v>82.625513273615638</v>
      </c>
      <c r="L121" s="239">
        <v>87.597184697674422</v>
      </c>
      <c r="M121" s="7"/>
      <c r="N121" s="7"/>
      <c r="O121" s="7"/>
      <c r="P121" s="82">
        <f t="shared" si="0"/>
        <v>94.82629</v>
      </c>
      <c r="Q121" s="82">
        <f t="shared" si="1"/>
        <v>99.49717960000001</v>
      </c>
      <c r="W121" s="38">
        <v>111.5</v>
      </c>
      <c r="X121" s="38">
        <v>107.9</v>
      </c>
    </row>
    <row r="122" spans="1:29">
      <c r="A122" s="7" t="s">
        <v>42</v>
      </c>
      <c r="B122" s="81">
        <f t="shared" si="3"/>
        <v>84.793431973608818</v>
      </c>
      <c r="C122" s="81">
        <f t="shared" si="4"/>
        <v>83.636196010442276</v>
      </c>
      <c r="D122" s="119"/>
      <c r="E122" s="119"/>
      <c r="F122" s="119"/>
      <c r="G122" s="119"/>
      <c r="H122" s="119"/>
      <c r="K122" s="239">
        <v>84.255792459283398</v>
      </c>
      <c r="L122" s="239">
        <v>86.217062232558149</v>
      </c>
      <c r="M122" s="7"/>
      <c r="N122" s="7"/>
      <c r="O122" s="7"/>
      <c r="P122" s="82">
        <f t="shared" si="0"/>
        <v>96.697302000000008</v>
      </c>
      <c r="Q122" s="82">
        <f t="shared" si="1"/>
        <v>97.929568800000013</v>
      </c>
      <c r="W122" s="38">
        <v>113.7</v>
      </c>
      <c r="X122" s="38">
        <v>106.2</v>
      </c>
    </row>
    <row r="123" spans="1:29">
      <c r="A123" s="7" t="s">
        <v>43</v>
      </c>
      <c r="B123" s="81">
        <f t="shared" si="3"/>
        <v>85.017161345570841</v>
      </c>
      <c r="C123" s="81">
        <f t="shared" si="4"/>
        <v>84.344977332564653</v>
      </c>
      <c r="D123" s="119"/>
      <c r="E123" s="119"/>
      <c r="F123" s="119"/>
      <c r="G123" s="119"/>
      <c r="H123" s="119"/>
      <c r="K123" s="239">
        <v>84.478103257328996</v>
      </c>
      <c r="L123" s="239">
        <v>86.947715302325577</v>
      </c>
      <c r="M123" s="7"/>
      <c r="N123" s="7"/>
      <c r="O123" s="7"/>
      <c r="P123" s="82">
        <f t="shared" si="0"/>
        <v>96.952439999999996</v>
      </c>
      <c r="Q123" s="82">
        <f t="shared" si="1"/>
        <v>98.759480400000001</v>
      </c>
      <c r="W123" s="38">
        <v>114</v>
      </c>
      <c r="X123" s="38">
        <v>107.1</v>
      </c>
    </row>
    <row r="124" spans="1:29">
      <c r="A124" s="7" t="s">
        <v>44</v>
      </c>
      <c r="B124" s="81">
        <f t="shared" si="3"/>
        <v>87.92564318107722</v>
      </c>
      <c r="C124" s="81">
        <f t="shared" si="4"/>
        <v>86.156307377988554</v>
      </c>
      <c r="D124" s="119"/>
      <c r="E124" s="119"/>
      <c r="F124" s="119"/>
      <c r="G124" s="119"/>
      <c r="H124" s="119"/>
      <c r="K124" s="239">
        <v>87.368143631921825</v>
      </c>
      <c r="L124" s="239">
        <v>88.814939813953487</v>
      </c>
      <c r="M124" s="7"/>
      <c r="N124" s="7"/>
      <c r="O124" s="7"/>
      <c r="P124" s="82">
        <f t="shared" si="0"/>
        <v>100.269234</v>
      </c>
      <c r="Q124" s="82">
        <f t="shared" si="1"/>
        <v>100.8803656</v>
      </c>
      <c r="W124" s="38">
        <v>117.9</v>
      </c>
      <c r="X124" s="38">
        <v>109.4</v>
      </c>
    </row>
    <row r="125" spans="1:29">
      <c r="A125" s="7" t="s">
        <v>168</v>
      </c>
      <c r="B125" s="81">
        <f t="shared" si="3"/>
        <v>89.790054614094132</v>
      </c>
      <c r="C125" s="81">
        <f t="shared" si="4"/>
        <v>86.943842180346792</v>
      </c>
      <c r="D125" s="119"/>
      <c r="E125" s="119"/>
      <c r="F125" s="119"/>
      <c r="G125" s="119"/>
      <c r="H125" s="119"/>
      <c r="K125" s="239">
        <v>89.220733615635197</v>
      </c>
      <c r="L125" s="239">
        <v>89.626776558139554</v>
      </c>
      <c r="M125" s="7"/>
      <c r="N125" s="7"/>
      <c r="O125" s="7"/>
      <c r="P125" s="82">
        <f t="shared" si="0"/>
        <v>102.39538400000001</v>
      </c>
      <c r="Q125" s="82">
        <f t="shared" si="1"/>
        <v>101.80248960000002</v>
      </c>
      <c r="W125" s="38">
        <v>120.4</v>
      </c>
      <c r="X125" s="38">
        <v>110.4</v>
      </c>
    </row>
    <row r="126" spans="1:29">
      <c r="A126" s="7" t="s">
        <v>169</v>
      </c>
      <c r="B126" s="81">
        <f t="shared" si="3"/>
        <v>88.895137126246013</v>
      </c>
      <c r="C126" s="81">
        <f t="shared" si="4"/>
        <v>85.762539976809464</v>
      </c>
      <c r="D126" s="119"/>
      <c r="E126" s="119"/>
      <c r="F126" s="119"/>
      <c r="G126" s="119"/>
      <c r="H126" s="119"/>
      <c r="K126" s="239">
        <v>88.331490423452777</v>
      </c>
      <c r="L126" s="239">
        <v>88.409021441860475</v>
      </c>
      <c r="M126" s="7"/>
      <c r="N126" s="7"/>
      <c r="O126" s="7"/>
      <c r="P126" s="82">
        <f t="shared" si="0"/>
        <v>101.374832</v>
      </c>
      <c r="Q126" s="82">
        <f t="shared" si="1"/>
        <v>100.41930360000001</v>
      </c>
      <c r="W126" s="38">
        <v>119.2</v>
      </c>
      <c r="X126" s="38">
        <v>108.9</v>
      </c>
    </row>
    <row r="127" spans="1:29">
      <c r="A127" s="7" t="s">
        <v>170</v>
      </c>
      <c r="B127" s="81">
        <f t="shared" si="3"/>
        <v>86.284961120022345</v>
      </c>
      <c r="C127" s="81">
        <f t="shared" si="4"/>
        <v>85.290019095394527</v>
      </c>
      <c r="D127" s="119"/>
      <c r="E127" s="119"/>
      <c r="F127" s="119"/>
      <c r="G127" s="119"/>
      <c r="H127" s="119"/>
      <c r="K127" s="239">
        <v>85.737864446254079</v>
      </c>
      <c r="L127" s="239">
        <v>87.921919395348837</v>
      </c>
      <c r="M127" s="7"/>
      <c r="N127" s="7"/>
      <c r="O127" s="7"/>
      <c r="P127" s="82">
        <f t="shared" si="0"/>
        <v>98.398222000000004</v>
      </c>
      <c r="Q127" s="82">
        <f t="shared" si="1"/>
        <v>99.8660292</v>
      </c>
      <c r="W127" s="38">
        <v>115.7</v>
      </c>
      <c r="X127" s="38">
        <v>108.3</v>
      </c>
    </row>
    <row r="128" spans="1:29">
      <c r="A128" s="7" t="s">
        <v>171</v>
      </c>
      <c r="B128" s="81">
        <f t="shared" si="3"/>
        <v>86.284961120022345</v>
      </c>
      <c r="C128" s="81">
        <f t="shared" si="4"/>
        <v>84.266223852328849</v>
      </c>
      <c r="D128" s="119"/>
      <c r="E128" s="119"/>
      <c r="F128" s="119"/>
      <c r="G128" s="119"/>
      <c r="H128" s="119"/>
      <c r="K128" s="239">
        <v>85.737864446254079</v>
      </c>
      <c r="L128" s="239">
        <v>86.86653162790698</v>
      </c>
      <c r="M128" s="7"/>
      <c r="N128" s="7"/>
      <c r="O128" s="7"/>
      <c r="P128" s="82">
        <f t="shared" si="0"/>
        <v>98.398222000000004</v>
      </c>
      <c r="Q128" s="82">
        <f t="shared" si="1"/>
        <v>98.667268000000007</v>
      </c>
      <c r="W128" s="38">
        <v>115.7</v>
      </c>
      <c r="X128" s="38">
        <v>107</v>
      </c>
    </row>
    <row r="129" spans="1:35">
      <c r="A129" s="7" t="s">
        <v>172</v>
      </c>
      <c r="B129" s="81">
        <f t="shared" si="3"/>
        <v>87.329031522511798</v>
      </c>
      <c r="C129" s="81">
        <f t="shared" si="4"/>
        <v>85.211265615158709</v>
      </c>
      <c r="D129" s="119"/>
      <c r="E129" s="119"/>
      <c r="F129" s="119"/>
      <c r="G129" s="119"/>
      <c r="H129" s="119"/>
      <c r="K129" s="239">
        <v>86.77531483713355</v>
      </c>
      <c r="L129" s="239">
        <v>87.84073572093024</v>
      </c>
      <c r="M129" s="7"/>
      <c r="N129" s="7"/>
      <c r="O129" s="7"/>
      <c r="P129" s="82">
        <f t="shared" si="0"/>
        <v>99.588865999999996</v>
      </c>
      <c r="Q129" s="82">
        <f t="shared" si="1"/>
        <v>99.773816800000006</v>
      </c>
      <c r="W129" s="38">
        <v>117.1</v>
      </c>
      <c r="X129" s="38">
        <v>108.2</v>
      </c>
    </row>
    <row r="130" spans="1:35">
      <c r="A130" s="7" t="s">
        <v>173</v>
      </c>
      <c r="B130" s="81">
        <f t="shared" si="3"/>
        <v>90.162936900697503</v>
      </c>
      <c r="C130" s="81">
        <f t="shared" si="4"/>
        <v>86.156307377988554</v>
      </c>
      <c r="D130" s="119"/>
      <c r="E130" s="119"/>
      <c r="F130" s="119"/>
      <c r="G130" s="119"/>
      <c r="H130" s="119"/>
      <c r="K130" s="239">
        <v>89.59125161237786</v>
      </c>
      <c r="L130" s="239">
        <v>88.814939813953487</v>
      </c>
      <c r="M130" s="7"/>
      <c r="N130" s="7"/>
      <c r="O130" s="7"/>
      <c r="P130" s="82">
        <f t="shared" si="0"/>
        <v>102.82061400000001</v>
      </c>
      <c r="Q130" s="82">
        <f t="shared" si="1"/>
        <v>100.8803656</v>
      </c>
      <c r="W130" s="61">
        <v>120.9</v>
      </c>
      <c r="X130" s="61">
        <v>109.4</v>
      </c>
    </row>
    <row r="131" spans="1:35">
      <c r="A131" s="7" t="s">
        <v>174</v>
      </c>
      <c r="B131" s="81">
        <f t="shared" si="3"/>
        <v>92.623959992279822</v>
      </c>
      <c r="C131" s="81">
        <f t="shared" si="4"/>
        <v>87.810130462940805</v>
      </c>
      <c r="D131" s="119"/>
      <c r="E131" s="119"/>
      <c r="F131" s="119"/>
      <c r="G131" s="119"/>
      <c r="H131" s="119"/>
      <c r="K131" s="239">
        <v>92.036670390879493</v>
      </c>
      <c r="L131" s="239">
        <v>90.519796976744189</v>
      </c>
      <c r="M131" s="7"/>
      <c r="N131" s="7"/>
      <c r="O131" s="7"/>
      <c r="P131" s="82">
        <f t="shared" si="0"/>
        <v>105.627132</v>
      </c>
      <c r="Q131" s="82">
        <f t="shared" si="1"/>
        <v>102.81682600000001</v>
      </c>
      <c r="W131" s="38">
        <v>124.2</v>
      </c>
      <c r="X131" s="38">
        <v>111.5</v>
      </c>
    </row>
    <row r="132" spans="1:35">
      <c r="A132" s="7" t="s">
        <v>175</v>
      </c>
      <c r="B132" s="81">
        <f t="shared" si="3"/>
        <v>93.966336224052</v>
      </c>
      <c r="C132" s="81">
        <f t="shared" si="4"/>
        <v>88.046390903648273</v>
      </c>
      <c r="D132" s="119"/>
      <c r="E132" s="119"/>
      <c r="F132" s="119"/>
      <c r="G132" s="119"/>
      <c r="H132" s="119"/>
      <c r="K132" s="239">
        <v>93.370535179153109</v>
      </c>
      <c r="L132" s="239">
        <v>90.763348000000008</v>
      </c>
      <c r="M132" s="7"/>
      <c r="N132" s="7"/>
      <c r="O132" s="7"/>
      <c r="P132" s="82">
        <f t="shared" si="0"/>
        <v>107.15796</v>
      </c>
      <c r="Q132" s="82">
        <f t="shared" si="1"/>
        <v>103.0934632</v>
      </c>
      <c r="W132" s="38">
        <v>126</v>
      </c>
      <c r="X132" s="62">
        <v>111.8</v>
      </c>
    </row>
    <row r="133" spans="1:35">
      <c r="A133" s="7" t="s">
        <v>176</v>
      </c>
      <c r="B133" s="81">
        <f t="shared" si="3"/>
        <v>95.084983083862127</v>
      </c>
      <c r="C133" s="81">
        <f t="shared" si="4"/>
        <v>88.203897864119909</v>
      </c>
      <c r="D133" s="119"/>
      <c r="E133" s="119"/>
      <c r="F133" s="119"/>
      <c r="G133" s="119"/>
      <c r="H133" s="119"/>
      <c r="K133" s="239">
        <v>94.482089169381112</v>
      </c>
      <c r="L133" s="239">
        <v>90.925715348837215</v>
      </c>
      <c r="M133" s="7"/>
      <c r="N133" s="7"/>
      <c r="O133" s="7"/>
      <c r="P133" s="82">
        <f>W133*$W$97</f>
        <v>108.43365</v>
      </c>
      <c r="Q133" s="82">
        <f>X133*$X$97</f>
        <v>103.277888</v>
      </c>
      <c r="W133" s="38">
        <v>127.5</v>
      </c>
      <c r="X133" s="62">
        <v>112</v>
      </c>
    </row>
    <row r="134" spans="1:35">
      <c r="A134" s="7" t="s">
        <v>180</v>
      </c>
      <c r="B134" s="81">
        <f t="shared" si="3"/>
        <v>97.247714376490237</v>
      </c>
      <c r="C134" s="81">
        <f t="shared" si="4"/>
        <v>88.991422417945799</v>
      </c>
      <c r="D134" s="119"/>
      <c r="E134" s="119"/>
      <c r="F134" s="119"/>
      <c r="G134" s="119"/>
      <c r="H134" s="119"/>
      <c r="K134" s="239">
        <v>96.631107491856682</v>
      </c>
      <c r="L134" s="239">
        <v>91.737541528239205</v>
      </c>
      <c r="M134" s="7"/>
      <c r="N134" s="7"/>
      <c r="O134" s="7"/>
      <c r="P134" s="83">
        <v>110.9</v>
      </c>
      <c r="Q134" s="83">
        <v>104.2</v>
      </c>
      <c r="S134" s="59"/>
      <c r="U134">
        <f>V134/W134</f>
        <v>0.85046012269938653</v>
      </c>
      <c r="V134" s="65">
        <v>110.9</v>
      </c>
      <c r="W134" s="38">
        <v>130.4</v>
      </c>
      <c r="X134" s="62">
        <v>113</v>
      </c>
      <c r="Y134" s="66">
        <v>104.2</v>
      </c>
      <c r="Z134">
        <f>Y134/X134</f>
        <v>0.92212389380530979</v>
      </c>
    </row>
    <row r="135" spans="1:35">
      <c r="A135" s="7" t="s">
        <v>181</v>
      </c>
      <c r="B135" s="81">
        <f t="shared" si="3"/>
        <v>99.966090522271287</v>
      </c>
      <c r="C135" s="81">
        <f t="shared" si="4"/>
        <v>89.503849034555842</v>
      </c>
      <c r="D135" s="119"/>
      <c r="E135" s="119"/>
      <c r="F135" s="119"/>
      <c r="G135" s="119"/>
      <c r="H135" s="119"/>
      <c r="K135" s="239">
        <v>99.332247557003257</v>
      </c>
      <c r="L135" s="239">
        <v>92.265780730897006</v>
      </c>
      <c r="M135" s="7"/>
      <c r="N135" s="7"/>
      <c r="O135" s="7"/>
      <c r="P135" s="83">
        <v>114</v>
      </c>
      <c r="Q135" s="83">
        <v>104.8</v>
      </c>
      <c r="S135" s="59"/>
      <c r="V135" s="65">
        <v>114</v>
      </c>
      <c r="W135" s="38">
        <v>134</v>
      </c>
      <c r="X135" s="38">
        <v>113.7</v>
      </c>
      <c r="Y135" s="66">
        <v>104.8</v>
      </c>
      <c r="AB135" s="59"/>
    </row>
    <row r="136" spans="1:35">
      <c r="A136" s="63" t="s">
        <v>184</v>
      </c>
      <c r="B136" s="81">
        <f t="shared" si="3"/>
        <v>103.47367264585976</v>
      </c>
      <c r="C136" s="81">
        <f t="shared" si="4"/>
        <v>92.065982117606097</v>
      </c>
      <c r="D136" s="119"/>
      <c r="E136" s="119"/>
      <c r="F136" s="119"/>
      <c r="G136" s="119"/>
      <c r="H136" s="119"/>
      <c r="K136" s="239">
        <v>102.81758957654723</v>
      </c>
      <c r="L136" s="239">
        <v>94.906976744186039</v>
      </c>
      <c r="M136" s="63"/>
      <c r="N136" s="63"/>
      <c r="O136" s="63"/>
      <c r="P136" s="83">
        <v>118</v>
      </c>
      <c r="Q136" s="83">
        <v>107.8</v>
      </c>
      <c r="S136" s="59"/>
      <c r="V136" s="65">
        <v>118</v>
      </c>
      <c r="W136" s="38">
        <v>138.9</v>
      </c>
      <c r="X136" s="38">
        <v>117</v>
      </c>
      <c r="Y136" s="66">
        <v>107.8</v>
      </c>
      <c r="AB136" s="59"/>
    </row>
    <row r="137" spans="1:35">
      <c r="A137" s="63" t="s">
        <v>188</v>
      </c>
      <c r="B137" s="81">
        <f t="shared" si="3"/>
        <v>106.54280700399967</v>
      </c>
      <c r="C137" s="81">
        <f t="shared" si="4"/>
        <v>95.652968433876481</v>
      </c>
      <c r="D137" s="119"/>
      <c r="E137" s="119"/>
      <c r="F137" s="119"/>
      <c r="G137" s="119"/>
      <c r="H137" s="119"/>
      <c r="K137" s="239">
        <v>105.86726384364822</v>
      </c>
      <c r="L137" s="239">
        <v>98.604651162790702</v>
      </c>
      <c r="M137" s="63"/>
      <c r="N137" s="63"/>
      <c r="O137" s="63"/>
      <c r="P137" s="83">
        <v>121.5</v>
      </c>
      <c r="Q137" s="83">
        <v>112</v>
      </c>
      <c r="S137" s="59"/>
      <c r="V137" s="65">
        <v>121.5</v>
      </c>
      <c r="W137" s="38">
        <v>143</v>
      </c>
      <c r="X137" s="38">
        <v>121.7</v>
      </c>
      <c r="Y137" s="66">
        <v>112</v>
      </c>
      <c r="AB137" s="59"/>
    </row>
    <row r="138" spans="1:35">
      <c r="A138" s="63" t="s">
        <v>189</v>
      </c>
      <c r="B138" s="81">
        <f t="shared" si="3"/>
        <v>111.80418018938238</v>
      </c>
      <c r="C138" s="81">
        <f t="shared" si="4"/>
        <v>98.471314825231758</v>
      </c>
      <c r="D138" s="119"/>
      <c r="E138" s="119"/>
      <c r="F138" s="119"/>
      <c r="G138" s="119"/>
      <c r="H138" s="119"/>
      <c r="K138" s="239">
        <v>111.09527687296418</v>
      </c>
      <c r="L138" s="239">
        <v>101.50996677740864</v>
      </c>
      <c r="M138" s="63"/>
      <c r="N138" s="63"/>
      <c r="O138" s="63"/>
      <c r="P138" s="83">
        <v>127.5</v>
      </c>
      <c r="Q138" s="83">
        <v>115.3</v>
      </c>
      <c r="S138" s="59"/>
      <c r="V138" s="65">
        <v>127.5</v>
      </c>
      <c r="W138" s="38">
        <v>150</v>
      </c>
      <c r="X138" s="38">
        <v>125</v>
      </c>
      <c r="Y138" s="66">
        <v>115.3</v>
      </c>
      <c r="AB138" s="59"/>
    </row>
    <row r="139" spans="1:35">
      <c r="A139" s="63" t="s">
        <v>190</v>
      </c>
      <c r="B139" s="81">
        <f t="shared" si="3"/>
        <v>113.99641901662515</v>
      </c>
      <c r="C139" s="81">
        <f t="shared" si="4"/>
        <v>98.983741441841815</v>
      </c>
      <c r="D139" s="119"/>
      <c r="E139" s="119"/>
      <c r="F139" s="119"/>
      <c r="G139" s="119"/>
      <c r="H139" s="119"/>
      <c r="K139" s="239">
        <v>113.27361563517915</v>
      </c>
      <c r="L139" s="239">
        <v>102.03820598006645</v>
      </c>
      <c r="M139" s="63"/>
      <c r="N139" s="63"/>
      <c r="O139" s="63"/>
      <c r="P139" s="83">
        <v>130</v>
      </c>
      <c r="Q139" s="83">
        <v>115.9</v>
      </c>
      <c r="S139" s="59"/>
      <c r="V139" s="65">
        <v>130</v>
      </c>
      <c r="W139" s="38">
        <v>153</v>
      </c>
      <c r="X139" s="38">
        <v>125.7</v>
      </c>
      <c r="Y139" s="66">
        <v>115.9</v>
      </c>
      <c r="AB139" s="59"/>
    </row>
    <row r="140" spans="1:35">
      <c r="A140" s="63" t="s">
        <v>191</v>
      </c>
      <c r="B140" s="81">
        <f t="shared" si="3"/>
        <v>105.92898013237169</v>
      </c>
      <c r="C140" s="81">
        <f t="shared" si="4"/>
        <v>97.104843847604968</v>
      </c>
      <c r="D140" s="119"/>
      <c r="E140" s="119"/>
      <c r="F140" s="119"/>
      <c r="G140" s="119"/>
      <c r="H140" s="119"/>
      <c r="K140" s="239">
        <v>105.25732899022802</v>
      </c>
      <c r="L140" s="239">
        <v>100.10132890365449</v>
      </c>
      <c r="M140" s="63"/>
      <c r="N140" s="63"/>
      <c r="O140" s="63"/>
      <c r="P140" s="83">
        <v>120.8</v>
      </c>
      <c r="Q140" s="83">
        <v>113.7</v>
      </c>
      <c r="S140" s="59"/>
      <c r="V140" s="65">
        <v>120.8</v>
      </c>
      <c r="W140" s="38">
        <v>142</v>
      </c>
      <c r="X140" s="38">
        <v>123.3</v>
      </c>
      <c r="Y140" s="66">
        <v>113.7</v>
      </c>
      <c r="AB140" s="59"/>
    </row>
    <row r="141" spans="1:35">
      <c r="A141" s="63" t="s">
        <v>192</v>
      </c>
      <c r="B141" s="81">
        <f t="shared" si="3"/>
        <v>95.406233761606288</v>
      </c>
      <c r="C141" s="81">
        <f t="shared" si="4"/>
        <v>93.517857531334585</v>
      </c>
      <c r="D141" s="119"/>
      <c r="E141" s="119"/>
      <c r="F141" s="119"/>
      <c r="G141" s="119"/>
      <c r="H141" s="119"/>
      <c r="K141" s="239">
        <v>94.801302931596098</v>
      </c>
      <c r="L141" s="239">
        <v>96.403654485049827</v>
      </c>
      <c r="M141" s="63"/>
      <c r="N141" s="63"/>
      <c r="O141" s="63"/>
      <c r="P141" s="83">
        <v>108.8</v>
      </c>
      <c r="Q141" s="83">
        <v>109.5</v>
      </c>
      <c r="S141" s="59"/>
      <c r="V141" s="65">
        <v>108.7</v>
      </c>
      <c r="W141" s="38">
        <v>127.9</v>
      </c>
      <c r="X141" s="38">
        <v>118.7</v>
      </c>
      <c r="Y141" s="66">
        <v>109.5</v>
      </c>
      <c r="AB141" s="59"/>
    </row>
    <row r="142" spans="1:35">
      <c r="A142" s="63" t="s">
        <v>193</v>
      </c>
      <c r="B142" s="81">
        <f t="shared" si="3"/>
        <v>93.827821805991476</v>
      </c>
      <c r="C142" s="81">
        <f t="shared" si="4"/>
        <v>93.005430914724542</v>
      </c>
      <c r="D142" s="119"/>
      <c r="E142" s="119"/>
      <c r="F142" s="119"/>
      <c r="G142" s="119"/>
      <c r="H142" s="119"/>
      <c r="K142" s="239">
        <v>93.232899022801305</v>
      </c>
      <c r="L142" s="239">
        <v>95.875415282392026</v>
      </c>
      <c r="M142" s="63"/>
      <c r="N142" s="63"/>
      <c r="O142" s="63"/>
      <c r="P142" s="83">
        <v>107</v>
      </c>
      <c r="Q142" s="83">
        <v>108.9</v>
      </c>
      <c r="V142" s="65">
        <v>107</v>
      </c>
      <c r="W142" s="64"/>
      <c r="X142" s="64"/>
      <c r="Y142" s="66">
        <v>108.9</v>
      </c>
      <c r="AB142" s="59"/>
    </row>
    <row r="143" spans="1:35">
      <c r="A143" s="63" t="s">
        <v>195</v>
      </c>
      <c r="B143" s="81">
        <f t="shared" si="3"/>
        <v>96.896956164131396</v>
      </c>
      <c r="C143" s="81">
        <f t="shared" si="4"/>
        <v>94.371901892351332</v>
      </c>
      <c r="D143" s="119"/>
      <c r="E143" s="119"/>
      <c r="F143" s="119"/>
      <c r="G143" s="119"/>
      <c r="H143" s="119"/>
      <c r="K143" s="239">
        <v>96.282573289902288</v>
      </c>
      <c r="L143" s="239">
        <v>97.284053156146172</v>
      </c>
      <c r="M143" s="63"/>
      <c r="N143" s="63"/>
      <c r="O143" s="63"/>
      <c r="P143" s="83">
        <v>110.5</v>
      </c>
      <c r="Q143" s="83">
        <v>110.5</v>
      </c>
      <c r="R143" s="39"/>
      <c r="T143" s="39"/>
      <c r="U143" s="39"/>
      <c r="V143" s="39"/>
      <c r="W143" s="39"/>
      <c r="X143" s="39"/>
      <c r="Y143" s="39"/>
      <c r="Z143" s="42"/>
      <c r="AA143" s="39"/>
      <c r="AB143" s="40"/>
      <c r="AC143" s="40"/>
      <c r="AD143" s="40"/>
      <c r="AE143" s="40"/>
      <c r="AF143" s="40"/>
      <c r="AG143" s="40"/>
      <c r="AH143" s="40"/>
      <c r="AI143" s="40"/>
    </row>
    <row r="144" spans="1:35">
      <c r="A144" s="63" t="s">
        <v>205</v>
      </c>
      <c r="B144" s="81">
        <f t="shared" si="3"/>
        <v>99.703021863002164</v>
      </c>
      <c r="C144" s="81">
        <f t="shared" si="4"/>
        <v>95.567563997774812</v>
      </c>
      <c r="D144" s="119"/>
      <c r="E144" s="119"/>
      <c r="F144" s="119"/>
      <c r="G144" s="119"/>
      <c r="H144" s="119"/>
      <c r="K144" s="239">
        <v>99.070846905537465</v>
      </c>
      <c r="L144" s="239">
        <v>98.516611295681074</v>
      </c>
      <c r="M144" s="63"/>
      <c r="N144" s="63"/>
      <c r="O144" s="63"/>
      <c r="P144" s="83">
        <v>113.7</v>
      </c>
      <c r="Q144" s="83">
        <v>111.9</v>
      </c>
      <c r="R144" s="39"/>
      <c r="T144" s="39"/>
      <c r="U144" s="39"/>
      <c r="V144" s="39"/>
      <c r="W144" s="39"/>
      <c r="X144" s="39"/>
      <c r="Y144" s="39"/>
      <c r="Z144" s="42"/>
      <c r="AA144" s="39"/>
      <c r="AB144" s="40"/>
      <c r="AC144" s="40"/>
      <c r="AD144" s="40"/>
      <c r="AE144" s="40"/>
      <c r="AF144" s="40"/>
      <c r="AG144" s="40"/>
      <c r="AH144" s="40"/>
      <c r="AI144" s="40"/>
    </row>
    <row r="145" spans="1:26">
      <c r="A145" s="63" t="s">
        <v>206</v>
      </c>
      <c r="B145" s="81">
        <f t="shared" si="3"/>
        <v>99.089194991374171</v>
      </c>
      <c r="C145" s="81">
        <f t="shared" si="4"/>
        <v>95.823777306079833</v>
      </c>
      <c r="D145" s="119"/>
      <c r="E145" s="119"/>
      <c r="F145" s="119"/>
      <c r="G145" s="119"/>
      <c r="H145" s="119"/>
      <c r="K145" s="239">
        <v>98.460912052117266</v>
      </c>
      <c r="L145" s="239">
        <v>98.780730897009974</v>
      </c>
      <c r="M145" s="63"/>
      <c r="N145" s="63"/>
      <c r="O145" s="63"/>
      <c r="P145" s="83">
        <v>113</v>
      </c>
      <c r="Q145" s="83">
        <v>112.2</v>
      </c>
    </row>
    <row r="146" spans="1:26">
      <c r="A146" s="63" t="s">
        <v>208</v>
      </c>
      <c r="B146" s="81">
        <f t="shared" si="3"/>
        <v>98.913815885194751</v>
      </c>
      <c r="C146" s="81">
        <f t="shared" si="4"/>
        <v>94.969732945063086</v>
      </c>
      <c r="D146" s="119"/>
      <c r="E146" s="119"/>
      <c r="F146" s="119"/>
      <c r="G146" s="119"/>
      <c r="H146" s="119"/>
      <c r="K146" s="239">
        <v>98.286644951140062</v>
      </c>
      <c r="L146" s="239">
        <v>97.90033222591363</v>
      </c>
      <c r="M146" s="63"/>
      <c r="N146" s="63"/>
      <c r="O146" s="63"/>
      <c r="P146" s="83">
        <v>112.8</v>
      </c>
      <c r="Q146" s="83">
        <v>111.2</v>
      </c>
      <c r="R146" s="37"/>
    </row>
    <row r="147" spans="1:26">
      <c r="A147" s="63" t="s">
        <v>209</v>
      </c>
      <c r="B147" s="81">
        <f t="shared" si="3"/>
        <v>99.878400969181584</v>
      </c>
      <c r="C147" s="81">
        <f t="shared" si="4"/>
        <v>96.67782166709658</v>
      </c>
      <c r="D147" s="119"/>
      <c r="E147" s="119"/>
      <c r="F147" s="119"/>
      <c r="G147" s="119"/>
      <c r="H147" s="119"/>
      <c r="K147" s="239">
        <v>99.245114006514669</v>
      </c>
      <c r="L147" s="239">
        <v>99.661129568106318</v>
      </c>
      <c r="M147" s="63"/>
      <c r="N147" s="63"/>
      <c r="O147" s="63"/>
      <c r="P147" s="83">
        <v>113.9</v>
      </c>
      <c r="Q147" s="83">
        <v>113.2</v>
      </c>
      <c r="R147" s="37"/>
      <c r="S147" s="31"/>
    </row>
    <row r="148" spans="1:26">
      <c r="A148" s="63" t="s">
        <v>207</v>
      </c>
      <c r="B148" s="81">
        <f t="shared" si="3"/>
        <v>104.26287862366718</v>
      </c>
      <c r="C148" s="81">
        <f t="shared" si="4"/>
        <v>100.26480798336695</v>
      </c>
      <c r="D148" s="119"/>
      <c r="E148" s="119"/>
      <c r="F148" s="119"/>
      <c r="G148" s="119"/>
      <c r="H148" s="119"/>
      <c r="K148" s="239">
        <v>103.60179153094464</v>
      </c>
      <c r="L148" s="239">
        <v>103.35880398671097</v>
      </c>
      <c r="N148" s="63"/>
      <c r="O148" s="63"/>
      <c r="P148" s="83">
        <v>118.9</v>
      </c>
      <c r="Q148" s="83">
        <v>117.4</v>
      </c>
      <c r="R148" s="37"/>
      <c r="S148" s="31"/>
      <c r="U148" s="37"/>
      <c r="V148" s="119"/>
      <c r="W148" s="119"/>
      <c r="X148" s="31"/>
    </row>
    <row r="149" spans="1:26">
      <c r="A149" s="63" t="s">
        <v>210</v>
      </c>
      <c r="B149" s="81">
        <f t="shared" si="3"/>
        <v>107.68277119416592</v>
      </c>
      <c r="C149" s="81">
        <f t="shared" si="4"/>
        <v>102.82694106641721</v>
      </c>
      <c r="D149" s="119"/>
      <c r="E149" s="119"/>
      <c r="F149" s="119"/>
      <c r="G149" s="119"/>
      <c r="H149" s="119"/>
      <c r="K149" s="239">
        <v>107</v>
      </c>
      <c r="L149" s="239">
        <v>106</v>
      </c>
      <c r="M149" s="123"/>
      <c r="N149" s="125">
        <f>O149/P149</f>
        <v>0.87133550488599354</v>
      </c>
      <c r="O149" s="122">
        <v>107</v>
      </c>
      <c r="P149" s="83">
        <v>122.8</v>
      </c>
      <c r="Q149" s="83">
        <v>120.4</v>
      </c>
      <c r="R149" s="122">
        <v>106</v>
      </c>
      <c r="S149">
        <f>R149/Q149</f>
        <v>0.88039867109634551</v>
      </c>
      <c r="T149" s="124"/>
      <c r="U149" s="37"/>
      <c r="V149" s="119"/>
      <c r="W149" s="119"/>
      <c r="X149" s="31"/>
    </row>
    <row r="150" spans="1:26">
      <c r="A150" s="63" t="s">
        <v>211</v>
      </c>
      <c r="B150" s="81">
        <f t="shared" si="3"/>
        <v>112.01020966271651</v>
      </c>
      <c r="C150" s="81">
        <f t="shared" si="4"/>
        <v>105.73713751169316</v>
      </c>
      <c r="D150" s="119"/>
      <c r="E150" s="119"/>
      <c r="F150" s="119"/>
      <c r="G150" s="119"/>
      <c r="H150" s="119"/>
      <c r="K150" s="239">
        <v>111.3</v>
      </c>
      <c r="L150" s="239">
        <v>109</v>
      </c>
      <c r="M150" s="63"/>
      <c r="N150" s="63"/>
      <c r="O150" s="122">
        <v>111.3</v>
      </c>
      <c r="P150" s="83">
        <v>127.7</v>
      </c>
      <c r="Q150" s="83">
        <v>123.8</v>
      </c>
      <c r="R150" s="122">
        <v>109</v>
      </c>
      <c r="T150" s="59"/>
      <c r="U150" s="59"/>
      <c r="V150" s="119"/>
      <c r="W150" s="119"/>
      <c r="X150" s="31"/>
      <c r="Y150" s="59"/>
      <c r="Z150" s="59"/>
    </row>
    <row r="151" spans="1:26">
      <c r="A151" s="63" t="s">
        <v>212</v>
      </c>
      <c r="B151" s="81">
        <f t="shared" si="3"/>
        <v>111.5070191431176</v>
      </c>
      <c r="C151" s="81">
        <f t="shared" si="4"/>
        <v>105.44611786716557</v>
      </c>
      <c r="D151" s="119"/>
      <c r="E151" s="119"/>
      <c r="F151" s="119"/>
      <c r="G151" s="119"/>
      <c r="H151" s="119"/>
      <c r="K151" s="239">
        <v>110.8</v>
      </c>
      <c r="L151" s="239">
        <v>108.7</v>
      </c>
      <c r="M151" s="63"/>
      <c r="N151" s="63"/>
      <c r="O151" s="122">
        <v>110.8</v>
      </c>
      <c r="P151" s="83">
        <v>127</v>
      </c>
      <c r="Q151" s="83">
        <v>123.4</v>
      </c>
      <c r="R151" s="122">
        <v>108.7</v>
      </c>
      <c r="T151" s="59"/>
      <c r="U151" s="59"/>
      <c r="V151" s="119"/>
      <c r="W151" s="119"/>
      <c r="X151" s="31"/>
      <c r="Y151" s="59"/>
      <c r="Z151" s="59"/>
    </row>
    <row r="152" spans="1:26">
      <c r="A152" s="63" t="s">
        <v>213</v>
      </c>
      <c r="B152" s="81">
        <f t="shared" si="3"/>
        <v>109.09170464904285</v>
      </c>
      <c r="C152" s="81">
        <f t="shared" si="4"/>
        <v>102.82694106641721</v>
      </c>
      <c r="D152" s="148"/>
      <c r="E152" s="148"/>
      <c r="F152" s="148"/>
      <c r="G152" s="148"/>
      <c r="H152" s="148"/>
      <c r="K152" s="240">
        <v>108.4</v>
      </c>
      <c r="L152" s="240">
        <v>106</v>
      </c>
      <c r="M152" s="63"/>
      <c r="N152" s="63"/>
      <c r="O152" s="122">
        <v>108.4</v>
      </c>
      <c r="P152" s="83">
        <v>124.4</v>
      </c>
      <c r="Q152" s="83">
        <v>120.3</v>
      </c>
      <c r="R152" s="122">
        <v>106</v>
      </c>
      <c r="T152" s="59"/>
      <c r="U152" s="59"/>
      <c r="V152" s="119"/>
      <c r="W152" s="119"/>
      <c r="X152" s="31"/>
      <c r="Y152" s="59"/>
      <c r="Z152" s="59"/>
    </row>
    <row r="153" spans="1:26">
      <c r="A153" s="91" t="s">
        <v>224</v>
      </c>
      <c r="B153" s="81">
        <f t="shared" si="3"/>
        <v>106.1731996353692</v>
      </c>
      <c r="C153" s="81">
        <f t="shared" si="4"/>
        <v>101.85687558465855</v>
      </c>
      <c r="D153" s="148"/>
      <c r="E153" s="148"/>
      <c r="F153" s="148"/>
      <c r="G153" s="148"/>
      <c r="H153" s="148"/>
      <c r="K153" s="240">
        <v>105.5</v>
      </c>
      <c r="L153" s="240">
        <v>105</v>
      </c>
      <c r="M153" s="91"/>
      <c r="N153" s="91"/>
      <c r="O153" s="122">
        <v>105.5</v>
      </c>
      <c r="P153" s="83">
        <v>121.2</v>
      </c>
      <c r="Q153" s="83">
        <v>119.3</v>
      </c>
      <c r="R153" s="122">
        <v>105</v>
      </c>
      <c r="T153" s="59"/>
      <c r="U153" s="59"/>
      <c r="V153" s="119"/>
      <c r="W153" s="119"/>
      <c r="X153" s="31"/>
      <c r="Y153" s="59"/>
      <c r="Z153" s="59"/>
    </row>
    <row r="154" spans="1:26">
      <c r="A154" s="91" t="s">
        <v>225</v>
      </c>
      <c r="B154" s="81">
        <f t="shared" si="3"/>
        <v>106.57575205104833</v>
      </c>
      <c r="C154" s="81">
        <f t="shared" si="4"/>
        <v>101.37184284377923</v>
      </c>
      <c r="D154" s="148"/>
      <c r="E154" s="148"/>
      <c r="F154" s="148"/>
      <c r="G154" s="148"/>
      <c r="H154" s="148"/>
      <c r="K154" s="240">
        <v>105.9</v>
      </c>
      <c r="L154" s="240">
        <v>104.5</v>
      </c>
      <c r="M154" s="91"/>
      <c r="N154" s="91"/>
      <c r="O154" s="122">
        <v>105.9</v>
      </c>
      <c r="P154" s="83">
        <v>121.5</v>
      </c>
      <c r="Q154" s="83">
        <v>118.8</v>
      </c>
      <c r="R154" s="122">
        <v>104.5</v>
      </c>
      <c r="T154" s="59"/>
      <c r="U154" s="59"/>
      <c r="V154" s="119"/>
      <c r="W154" s="119"/>
      <c r="X154" s="31"/>
      <c r="Y154" s="59"/>
      <c r="Z154" s="59"/>
    </row>
    <row r="155" spans="1:26">
      <c r="A155" s="91" t="s">
        <v>226</v>
      </c>
      <c r="B155" s="81">
        <f t="shared" si="3"/>
        <v>105.0661804922516</v>
      </c>
      <c r="C155" s="81">
        <f t="shared" si="4"/>
        <v>100.40177736202058</v>
      </c>
      <c r="D155" s="148"/>
      <c r="E155" s="148"/>
      <c r="F155" s="148"/>
      <c r="G155" s="148"/>
      <c r="H155" s="148"/>
      <c r="K155" s="240">
        <v>104.4</v>
      </c>
      <c r="L155" s="240">
        <v>103.5</v>
      </c>
      <c r="M155" s="91"/>
      <c r="N155" s="91"/>
      <c r="O155" s="122">
        <v>104.4</v>
      </c>
      <c r="P155" s="83">
        <v>119.8</v>
      </c>
      <c r="Q155" s="83">
        <v>117.5</v>
      </c>
      <c r="R155" s="122">
        <v>103.5</v>
      </c>
      <c r="T155" s="59"/>
      <c r="U155" s="59"/>
      <c r="V155" s="119"/>
      <c r="W155" s="119"/>
      <c r="X155" s="31"/>
      <c r="Y155" s="59"/>
      <c r="Z155" s="59"/>
    </row>
    <row r="156" spans="1:26">
      <c r="A156" s="91" t="s">
        <v>261</v>
      </c>
      <c r="B156" s="81">
        <f t="shared" si="3"/>
        <v>106.57575205104833</v>
      </c>
      <c r="C156" s="81">
        <f t="shared" si="4"/>
        <v>101.56585594013096</v>
      </c>
      <c r="D156" s="148"/>
      <c r="E156" s="148"/>
      <c r="F156" s="148"/>
      <c r="G156" s="148"/>
      <c r="H156" s="148"/>
      <c r="K156" s="240">
        <v>105.9</v>
      </c>
      <c r="L156" s="240">
        <v>104.7</v>
      </c>
      <c r="M156" s="91"/>
      <c r="N156" s="91"/>
      <c r="O156" s="122">
        <v>105.9</v>
      </c>
      <c r="P156" s="83">
        <v>121.5</v>
      </c>
      <c r="Q156" s="83">
        <v>118.8</v>
      </c>
      <c r="R156" s="122">
        <v>104.7</v>
      </c>
      <c r="T156" s="59"/>
      <c r="U156" s="59"/>
      <c r="V156" s="119"/>
      <c r="W156" s="119"/>
      <c r="X156" s="31"/>
      <c r="Y156" s="59"/>
      <c r="Z156" s="59"/>
    </row>
    <row r="157" spans="1:26">
      <c r="A157" s="91" t="s">
        <v>264</v>
      </c>
      <c r="B157" s="81">
        <f t="shared" si="3"/>
        <v>107.17958067456701</v>
      </c>
      <c r="C157" s="81">
        <f t="shared" si="4"/>
        <v>102.05088868101029</v>
      </c>
      <c r="D157" s="148"/>
      <c r="E157" s="148"/>
      <c r="F157" s="148"/>
      <c r="G157" s="148"/>
      <c r="H157" s="148"/>
      <c r="K157" s="240">
        <v>106.5</v>
      </c>
      <c r="L157" s="240">
        <v>105.2</v>
      </c>
      <c r="M157" s="31"/>
      <c r="O157" s="122">
        <v>106.5</v>
      </c>
      <c r="R157" s="122">
        <v>105.2</v>
      </c>
      <c r="T157" s="59"/>
      <c r="U157" s="37"/>
      <c r="X157" s="31"/>
      <c r="Y157" s="59"/>
    </row>
    <row r="158" spans="1:26">
      <c r="A158" s="91" t="s">
        <v>266</v>
      </c>
      <c r="B158" s="81">
        <f t="shared" si="3"/>
        <v>106.6763901549681</v>
      </c>
      <c r="C158" s="81">
        <f t="shared" si="4"/>
        <v>101.85687558465855</v>
      </c>
      <c r="D158" s="148"/>
      <c r="E158" s="148"/>
      <c r="F158" s="148"/>
      <c r="G158" s="148"/>
      <c r="H158" s="148"/>
      <c r="K158" s="240">
        <v>106</v>
      </c>
      <c r="L158" s="240">
        <v>105</v>
      </c>
    </row>
    <row r="159" spans="1:26">
      <c r="A159" s="91" t="s">
        <v>267</v>
      </c>
      <c r="B159" s="81">
        <f t="shared" si="3"/>
        <v>105.67000911577028</v>
      </c>
      <c r="C159" s="81">
        <f t="shared" si="4"/>
        <v>102.05088868101029</v>
      </c>
      <c r="D159" s="148"/>
      <c r="E159" s="148"/>
      <c r="F159" s="148"/>
      <c r="G159" s="148"/>
      <c r="H159" s="148"/>
      <c r="K159" s="240">
        <v>105</v>
      </c>
      <c r="L159" s="240">
        <v>105.2</v>
      </c>
    </row>
    <row r="160" spans="1:26">
      <c r="A160" s="91" t="s">
        <v>270</v>
      </c>
      <c r="B160" s="81">
        <f t="shared" si="3"/>
        <v>105.67000911577028</v>
      </c>
      <c r="C160" s="81">
        <f t="shared" si="4"/>
        <v>103.79700654817586</v>
      </c>
      <c r="D160" s="148"/>
      <c r="E160" s="148"/>
      <c r="F160" s="148"/>
      <c r="G160" s="148"/>
      <c r="H160" s="148"/>
      <c r="K160" s="240">
        <v>105</v>
      </c>
      <c r="L160" s="240">
        <v>107</v>
      </c>
    </row>
    <row r="161" spans="1:12">
      <c r="A161" s="91" t="s">
        <v>271</v>
      </c>
      <c r="B161" s="81">
        <f t="shared" si="3"/>
        <v>106.1731996353692</v>
      </c>
      <c r="C161" s="81">
        <f t="shared" si="4"/>
        <v>103.7</v>
      </c>
      <c r="D161" s="148"/>
      <c r="E161" s="148"/>
      <c r="F161" s="148"/>
      <c r="G161" s="148"/>
      <c r="H161" s="148"/>
      <c r="K161" s="240">
        <v>105.5</v>
      </c>
      <c r="L161" s="240">
        <v>106.9</v>
      </c>
    </row>
    <row r="162" spans="1:12">
      <c r="A162" s="91" t="s">
        <v>272</v>
      </c>
      <c r="B162" s="81">
        <f t="shared" si="3"/>
        <v>106.37447584320876</v>
      </c>
      <c r="C162" s="81">
        <f t="shared" si="4"/>
        <v>103.79700654817586</v>
      </c>
      <c r="D162" s="148"/>
      <c r="E162" s="148"/>
      <c r="F162" s="148"/>
      <c r="G162" s="148"/>
      <c r="H162" s="148"/>
      <c r="K162" s="240">
        <v>105.7</v>
      </c>
      <c r="L162" s="240">
        <v>107</v>
      </c>
    </row>
    <row r="163" spans="1:12">
      <c r="A163" s="91" t="s">
        <v>273</v>
      </c>
      <c r="B163" s="81">
        <f t="shared" si="3"/>
        <v>105.16681859617138</v>
      </c>
      <c r="C163" s="81">
        <f t="shared" si="4"/>
        <v>103.1179607109448</v>
      </c>
      <c r="D163" s="148"/>
      <c r="E163" s="148"/>
      <c r="F163" s="148"/>
      <c r="G163" s="148"/>
      <c r="H163" s="148"/>
      <c r="K163" s="240">
        <v>104.5</v>
      </c>
      <c r="L163" s="240">
        <v>106.3</v>
      </c>
    </row>
    <row r="164" spans="1:12">
      <c r="A164" s="91" t="s">
        <v>274</v>
      </c>
      <c r="B164" s="81">
        <f t="shared" si="3"/>
        <v>102.04703737465817</v>
      </c>
      <c r="C164" s="81">
        <f t="shared" si="4"/>
        <v>101.66286248830683</v>
      </c>
      <c r="D164" s="148"/>
      <c r="E164" s="148"/>
      <c r="F164" s="148"/>
      <c r="G164" s="148"/>
      <c r="H164" s="148"/>
      <c r="K164" s="240">
        <v>101.4</v>
      </c>
      <c r="L164" s="240">
        <v>104.8</v>
      </c>
    </row>
    <row r="165" spans="1:12">
      <c r="A165" s="91" t="s">
        <v>275</v>
      </c>
      <c r="B165" s="81">
        <f t="shared" ref="B165:B189" si="6">K165*$K$97</f>
        <v>97.015132178669106</v>
      </c>
      <c r="C165" s="81">
        <f t="shared" ref="C165:C189" si="7">L165*$L$97</f>
        <v>97.685594013096349</v>
      </c>
      <c r="D165" s="148"/>
      <c r="E165" s="148"/>
      <c r="F165" s="148"/>
      <c r="G165" s="148"/>
      <c r="H165" s="148"/>
      <c r="K165" s="240">
        <v>96.4</v>
      </c>
      <c r="L165" s="240">
        <v>100.7</v>
      </c>
    </row>
    <row r="166" spans="1:12">
      <c r="A166" s="91" t="s">
        <v>276</v>
      </c>
      <c r="B166" s="81">
        <f t="shared" si="6"/>
        <v>95.103008204193259</v>
      </c>
      <c r="C166" s="81">
        <f t="shared" si="7"/>
        <v>97.394574368568755</v>
      </c>
      <c r="D166" s="148"/>
      <c r="E166" s="148"/>
      <c r="F166" s="148"/>
      <c r="G166" s="148"/>
      <c r="H166" s="148"/>
      <c r="K166" s="240">
        <v>94.5</v>
      </c>
      <c r="L166" s="240">
        <v>100.4</v>
      </c>
    </row>
    <row r="167" spans="1:12">
      <c r="A167" s="91" t="s">
        <v>277</v>
      </c>
      <c r="B167" s="81">
        <f t="shared" si="6"/>
        <v>94.801093892433926</v>
      </c>
      <c r="C167" s="81">
        <f t="shared" si="7"/>
        <v>97.20056127221703</v>
      </c>
      <c r="D167" s="148"/>
      <c r="E167" s="148"/>
      <c r="F167" s="148"/>
      <c r="G167" s="148"/>
      <c r="H167" s="148"/>
      <c r="K167" s="240">
        <v>94.2</v>
      </c>
      <c r="L167" s="240">
        <v>100.2</v>
      </c>
    </row>
    <row r="168" spans="1:12">
      <c r="A168" s="91" t="s">
        <v>278</v>
      </c>
      <c r="B168" s="81">
        <f t="shared" si="6"/>
        <v>92.285141294439384</v>
      </c>
      <c r="C168" s="81">
        <f t="shared" si="7"/>
        <v>97.394574368568755</v>
      </c>
      <c r="D168" s="148"/>
      <c r="E168" s="148"/>
      <c r="F168" s="148"/>
      <c r="G168" s="148"/>
      <c r="H168" s="148"/>
      <c r="K168" s="240">
        <v>91.7</v>
      </c>
      <c r="L168" s="240">
        <v>100.4</v>
      </c>
    </row>
    <row r="169" spans="1:12">
      <c r="A169" s="91" t="s">
        <v>300</v>
      </c>
      <c r="B169" s="81">
        <f t="shared" si="6"/>
        <v>90.775569735642677</v>
      </c>
      <c r="C169" s="81">
        <f t="shared" si="7"/>
        <v>96.424508886810102</v>
      </c>
      <c r="D169" s="237"/>
      <c r="E169" s="237"/>
      <c r="F169" s="237"/>
      <c r="G169" s="237"/>
      <c r="H169" s="237"/>
      <c r="K169" s="241">
        <v>90.2</v>
      </c>
      <c r="L169" s="241">
        <v>99.4</v>
      </c>
    </row>
    <row r="170" spans="1:12">
      <c r="A170" s="91" t="s">
        <v>301</v>
      </c>
      <c r="B170" s="81">
        <f t="shared" si="6"/>
        <v>90.976845943482232</v>
      </c>
      <c r="C170" s="81">
        <f t="shared" si="7"/>
        <v>97.491580916744624</v>
      </c>
      <c r="D170" s="237"/>
      <c r="E170" s="237"/>
      <c r="F170" s="237"/>
      <c r="G170" s="237"/>
      <c r="H170" s="237"/>
      <c r="K170" s="241">
        <v>90.4</v>
      </c>
      <c r="L170" s="241">
        <v>100.5</v>
      </c>
    </row>
    <row r="171" spans="1:12">
      <c r="A171" s="91" t="s">
        <v>304</v>
      </c>
      <c r="B171" s="81">
        <f t="shared" si="6"/>
        <v>91.480036463081149</v>
      </c>
      <c r="C171" s="81">
        <f t="shared" si="7"/>
        <v>97.491580916744624</v>
      </c>
      <c r="D171" s="148"/>
      <c r="E171" s="148"/>
      <c r="F171" s="148"/>
      <c r="G171" s="148"/>
      <c r="H171" s="148"/>
      <c r="K171" s="240">
        <v>90.9</v>
      </c>
      <c r="L171" s="240">
        <v>100.5</v>
      </c>
    </row>
    <row r="172" spans="1:12">
      <c r="A172" s="91" t="s">
        <v>308</v>
      </c>
      <c r="B172" s="81">
        <f t="shared" si="6"/>
        <v>90.574293527803107</v>
      </c>
      <c r="C172" s="81">
        <f t="shared" si="7"/>
        <v>97.006548175865291</v>
      </c>
      <c r="D172" s="237"/>
      <c r="E172" s="237"/>
      <c r="F172" s="237"/>
      <c r="G172" s="237"/>
      <c r="H172" s="237"/>
      <c r="K172" s="241">
        <v>90</v>
      </c>
      <c r="L172" s="241">
        <v>100</v>
      </c>
    </row>
    <row r="173" spans="1:12">
      <c r="A173" s="91" t="s">
        <v>309</v>
      </c>
      <c r="B173" s="81">
        <f t="shared" si="6"/>
        <v>96.612579762989981</v>
      </c>
      <c r="C173" s="81">
        <f t="shared" si="7"/>
        <v>97.006548175865291</v>
      </c>
      <c r="D173" s="148"/>
      <c r="E173" s="148"/>
      <c r="F173" s="148"/>
      <c r="G173" s="148"/>
      <c r="H173" s="148"/>
      <c r="K173" s="240">
        <v>96</v>
      </c>
      <c r="L173" s="240">
        <v>100</v>
      </c>
    </row>
    <row r="174" spans="1:12">
      <c r="A174" s="91" t="s">
        <v>310</v>
      </c>
      <c r="B174" s="81">
        <f t="shared" si="6"/>
        <v>98.826618049225175</v>
      </c>
      <c r="C174" s="81">
        <f t="shared" si="7"/>
        <v>98.461646398503277</v>
      </c>
      <c r="D174" s="148"/>
      <c r="E174" s="148"/>
      <c r="F174" s="148"/>
      <c r="G174" s="148"/>
      <c r="H174" s="148"/>
      <c r="K174" s="240">
        <v>98.2</v>
      </c>
      <c r="L174" s="240">
        <v>101.5</v>
      </c>
    </row>
    <row r="175" spans="1:12">
      <c r="A175" s="91" t="s">
        <v>312</v>
      </c>
      <c r="B175" s="81">
        <f t="shared" si="6"/>
        <v>100.63810391978123</v>
      </c>
      <c r="C175" s="81">
        <f t="shared" si="7"/>
        <v>100.11075771749299</v>
      </c>
      <c r="D175" s="148"/>
      <c r="E175" s="148"/>
      <c r="F175" s="148"/>
      <c r="G175" s="148"/>
      <c r="H175" s="148"/>
      <c r="K175" s="240">
        <v>100</v>
      </c>
      <c r="L175" s="240">
        <v>103.2</v>
      </c>
    </row>
    <row r="176" spans="1:12">
      <c r="A176" s="91" t="s">
        <v>313</v>
      </c>
      <c r="B176" s="81">
        <f t="shared" si="6"/>
        <v>102.14767547857795</v>
      </c>
      <c r="C176" s="81">
        <f t="shared" si="7"/>
        <v>101.37184284377923</v>
      </c>
      <c r="D176" s="148"/>
      <c r="E176" s="148"/>
      <c r="F176" s="148"/>
      <c r="G176" s="148"/>
      <c r="H176" s="148"/>
      <c r="K176" s="240">
        <v>101.5</v>
      </c>
      <c r="L176" s="240">
        <v>104.5</v>
      </c>
    </row>
    <row r="177" spans="1:20">
      <c r="A177" s="91" t="s">
        <v>331</v>
      </c>
      <c r="B177" s="81">
        <f t="shared" si="6"/>
        <v>105.16681859617138</v>
      </c>
      <c r="C177" s="81">
        <f t="shared" si="7"/>
        <v>101.56585594013096</v>
      </c>
      <c r="D177" s="148"/>
      <c r="E177" s="148"/>
      <c r="F177" s="148"/>
      <c r="G177" s="148"/>
      <c r="H177" s="148"/>
      <c r="K177" s="240">
        <v>104.5</v>
      </c>
      <c r="L177" s="240">
        <v>104.7</v>
      </c>
    </row>
    <row r="178" spans="1:20" ht="12.15" customHeight="1">
      <c r="A178" s="91" t="s">
        <v>332</v>
      </c>
      <c r="B178" s="81">
        <f t="shared" si="6"/>
        <v>105.56937101185052</v>
      </c>
      <c r="C178" s="81">
        <f t="shared" si="7"/>
        <v>101.66286248830683</v>
      </c>
      <c r="D178" s="148"/>
      <c r="E178" s="148"/>
      <c r="F178" s="148"/>
      <c r="G178" s="148"/>
      <c r="H178" s="148"/>
      <c r="K178" s="240">
        <v>104.9</v>
      </c>
      <c r="L178" s="240">
        <v>104.8</v>
      </c>
    </row>
    <row r="179" spans="1:20" ht="15.6">
      <c r="A179" s="91" t="s">
        <v>334</v>
      </c>
      <c r="B179" s="81">
        <f t="shared" si="6"/>
        <v>105.46873290793073</v>
      </c>
      <c r="C179" s="81">
        <f t="shared" si="7"/>
        <v>100.8868101028999</v>
      </c>
      <c r="D179" s="237"/>
      <c r="E179" s="237"/>
      <c r="F179" s="237"/>
      <c r="G179" s="237"/>
      <c r="H179" s="237"/>
      <c r="K179" s="241">
        <v>104.8</v>
      </c>
      <c r="L179" s="241">
        <v>104</v>
      </c>
      <c r="M179" s="134"/>
      <c r="N179" s="134"/>
      <c r="O179" s="132"/>
      <c r="P179" s="132"/>
      <c r="Q179" s="132"/>
      <c r="R179" s="132"/>
      <c r="S179" s="132"/>
      <c r="T179" s="135"/>
    </row>
    <row r="180" spans="1:20" ht="15.6">
      <c r="A180" s="91" t="s">
        <v>335</v>
      </c>
      <c r="B180" s="81">
        <f t="shared" si="6"/>
        <v>104.16043755697358</v>
      </c>
      <c r="C180" s="81">
        <f t="shared" si="7"/>
        <v>100.8868101028999</v>
      </c>
      <c r="D180" s="237"/>
      <c r="E180" s="237"/>
      <c r="F180" s="237"/>
      <c r="G180" s="237"/>
      <c r="H180" s="237"/>
      <c r="K180" s="241">
        <v>103.5</v>
      </c>
      <c r="L180" s="241">
        <v>104</v>
      </c>
      <c r="M180" s="136"/>
      <c r="N180" s="136"/>
      <c r="O180" s="132"/>
      <c r="P180" s="132"/>
      <c r="Q180" s="132"/>
      <c r="R180" s="132"/>
      <c r="S180" s="135"/>
      <c r="T180" s="132"/>
    </row>
    <row r="181" spans="1:20" ht="15.6">
      <c r="A181" s="91" t="s">
        <v>336</v>
      </c>
      <c r="B181" s="81">
        <f t="shared" si="6"/>
        <v>103.05341841385598</v>
      </c>
      <c r="C181" s="81">
        <f t="shared" si="7"/>
        <v>99.916744621141248</v>
      </c>
      <c r="D181" s="237"/>
      <c r="E181" s="237"/>
      <c r="F181" s="237"/>
      <c r="G181" s="237"/>
      <c r="H181" s="237"/>
      <c r="K181" s="241">
        <v>102.4</v>
      </c>
      <c r="L181" s="241">
        <v>103</v>
      </c>
      <c r="M181" s="133"/>
      <c r="N181" s="133"/>
      <c r="O181" s="133"/>
      <c r="P181" s="133"/>
      <c r="Q181" s="133"/>
      <c r="R181" s="133"/>
      <c r="S181" s="135"/>
      <c r="T181" s="132"/>
    </row>
    <row r="182" spans="1:20">
      <c r="A182" s="91" t="s">
        <v>337</v>
      </c>
      <c r="B182" s="81">
        <f t="shared" si="6"/>
        <v>101.94639927073838</v>
      </c>
      <c r="C182" s="81">
        <f t="shared" si="7"/>
        <v>99.916744621141248</v>
      </c>
      <c r="D182" s="237"/>
      <c r="E182" s="237"/>
      <c r="F182" s="237"/>
      <c r="G182" s="237"/>
      <c r="H182" s="237"/>
      <c r="K182" s="241">
        <v>101.3</v>
      </c>
      <c r="L182" s="241">
        <v>103</v>
      </c>
      <c r="M182" s="133"/>
      <c r="N182" s="133"/>
      <c r="O182" s="133"/>
      <c r="P182" s="133"/>
      <c r="Q182" s="133"/>
      <c r="R182" s="133"/>
      <c r="S182" s="133"/>
      <c r="T182" s="133"/>
    </row>
    <row r="183" spans="1:20">
      <c r="A183" s="91" t="s">
        <v>338</v>
      </c>
      <c r="B183" s="81">
        <f t="shared" si="6"/>
        <v>100.33618960802188</v>
      </c>
      <c r="C183" s="81">
        <f t="shared" si="7"/>
        <v>99.33470533208606</v>
      </c>
      <c r="D183" s="237"/>
      <c r="E183" s="237"/>
      <c r="F183" s="237"/>
      <c r="G183" s="237"/>
      <c r="H183" s="237"/>
      <c r="K183" s="241">
        <v>99.7</v>
      </c>
      <c r="L183" s="241">
        <v>102.4</v>
      </c>
      <c r="M183" s="133"/>
      <c r="N183" s="133"/>
      <c r="O183" s="133"/>
      <c r="P183" s="133"/>
      <c r="Q183" s="133"/>
      <c r="R183" s="133"/>
      <c r="S183" s="133"/>
      <c r="T183" s="133"/>
    </row>
    <row r="184" spans="1:20">
      <c r="A184" s="91" t="s">
        <v>350</v>
      </c>
      <c r="B184" s="81">
        <f t="shared" si="6"/>
        <v>99.329808568824077</v>
      </c>
      <c r="C184" s="81">
        <f t="shared" si="7"/>
        <v>99.625724976613654</v>
      </c>
      <c r="D184" s="237"/>
      <c r="E184" s="237"/>
      <c r="F184" s="237"/>
      <c r="G184" s="237"/>
      <c r="H184" s="237"/>
      <c r="K184" s="241">
        <v>98.7</v>
      </c>
      <c r="L184" s="241">
        <v>102.7</v>
      </c>
      <c r="M184" s="133"/>
      <c r="N184" s="133"/>
      <c r="O184" s="133"/>
      <c r="P184" s="133"/>
      <c r="Q184" s="133"/>
      <c r="R184" s="133"/>
      <c r="S184" s="133"/>
      <c r="T184" s="133"/>
    </row>
    <row r="185" spans="1:20">
      <c r="A185" s="91" t="s">
        <v>352</v>
      </c>
      <c r="B185" s="81">
        <f t="shared" si="6"/>
        <v>99.128532360984508</v>
      </c>
      <c r="C185" s="81">
        <f t="shared" si="7"/>
        <v>99.722731524789523</v>
      </c>
      <c r="D185" s="237"/>
      <c r="E185" s="237"/>
      <c r="F185" s="237"/>
      <c r="G185" s="237"/>
      <c r="H185" s="237"/>
      <c r="K185" s="241">
        <v>98.5</v>
      </c>
      <c r="L185" s="241">
        <v>102.8</v>
      </c>
      <c r="M185" s="133"/>
      <c r="N185" s="133"/>
      <c r="O185" s="133"/>
      <c r="P185" s="133"/>
      <c r="Q185" s="133"/>
      <c r="R185" s="133"/>
      <c r="S185" s="133"/>
      <c r="T185" s="133"/>
    </row>
    <row r="186" spans="1:20">
      <c r="A186" s="91" t="s">
        <v>356</v>
      </c>
      <c r="B186" s="81">
        <f t="shared" si="6"/>
        <v>99.128532360984508</v>
      </c>
      <c r="C186" s="81">
        <f t="shared" si="7"/>
        <v>98.946679139382596</v>
      </c>
      <c r="D186" s="237"/>
      <c r="E186" s="237"/>
      <c r="F186" s="237"/>
      <c r="G186" s="237"/>
      <c r="H186" s="237"/>
      <c r="K186" s="241">
        <v>98.5</v>
      </c>
      <c r="L186" s="241">
        <v>102</v>
      </c>
      <c r="M186" s="133"/>
      <c r="N186" s="133"/>
      <c r="O186" s="133"/>
      <c r="P186" s="133"/>
      <c r="Q186" s="133"/>
      <c r="R186" s="133"/>
      <c r="S186" s="133"/>
      <c r="T186" s="133"/>
    </row>
    <row r="187" spans="1:20">
      <c r="A187" s="91" t="s">
        <v>387</v>
      </c>
      <c r="B187" s="81">
        <f t="shared" si="6"/>
        <v>99.531084776663647</v>
      </c>
      <c r="C187" s="81">
        <f t="shared" si="7"/>
        <v>99.819738072965393</v>
      </c>
      <c r="D187" s="237"/>
      <c r="E187" s="237"/>
      <c r="F187" s="237"/>
      <c r="G187" s="237"/>
      <c r="H187" s="237"/>
      <c r="K187" s="241">
        <v>98.9</v>
      </c>
      <c r="L187" s="241">
        <v>102.9</v>
      </c>
      <c r="M187" s="133"/>
      <c r="N187" s="133"/>
      <c r="O187" s="133"/>
      <c r="P187" s="133"/>
      <c r="Q187" s="133"/>
      <c r="R187" s="133"/>
      <c r="S187" s="133"/>
      <c r="T187" s="133"/>
    </row>
    <row r="188" spans="1:20">
      <c r="A188" s="91" t="s">
        <v>388</v>
      </c>
      <c r="B188" s="81">
        <f t="shared" si="6"/>
        <v>101.54384685505927</v>
      </c>
      <c r="C188" s="81">
        <f t="shared" si="7"/>
        <v>100.78980355472405</v>
      </c>
      <c r="D188" s="148"/>
      <c r="E188" s="148"/>
      <c r="F188" s="148"/>
      <c r="G188" s="148"/>
      <c r="H188" s="148"/>
      <c r="K188" s="240">
        <v>100.9</v>
      </c>
      <c r="L188" s="240">
        <v>103.9</v>
      </c>
      <c r="M188" s="133"/>
      <c r="N188" s="133"/>
      <c r="O188" s="133"/>
      <c r="P188" s="133"/>
      <c r="Q188" s="133"/>
      <c r="R188" s="133"/>
      <c r="S188" s="133"/>
      <c r="T188" s="133"/>
    </row>
    <row r="189" spans="1:20">
      <c r="A189" s="91" t="s">
        <v>389</v>
      </c>
      <c r="B189" s="81">
        <f t="shared" si="6"/>
        <v>105.0661804922516</v>
      </c>
      <c r="C189" s="81">
        <f t="shared" si="7"/>
        <v>101.85687558465855</v>
      </c>
      <c r="D189" s="238"/>
      <c r="E189" s="238"/>
      <c r="F189" s="238"/>
      <c r="G189" s="238"/>
      <c r="H189" s="238"/>
      <c r="K189" s="242">
        <v>104.4</v>
      </c>
      <c r="L189" s="242">
        <v>105</v>
      </c>
      <c r="M189" s="133"/>
      <c r="N189" s="133"/>
      <c r="O189" s="133"/>
      <c r="P189" s="133"/>
      <c r="Q189" s="133"/>
      <c r="R189" s="133"/>
      <c r="S189" s="133"/>
      <c r="T189" s="133"/>
    </row>
    <row r="190" spans="1:20">
      <c r="A190" s="91" t="s">
        <v>391</v>
      </c>
      <c r="B190" s="122">
        <v>110.4</v>
      </c>
      <c r="C190" s="122">
        <v>103.7</v>
      </c>
      <c r="D190" s="148"/>
      <c r="E190" s="148"/>
      <c r="F190" s="148"/>
      <c r="G190" s="148"/>
      <c r="H190" s="148"/>
      <c r="I190" s="125">
        <f>J190/K190</f>
        <v>1.0063810391978123</v>
      </c>
      <c r="J190" s="129">
        <v>110.4</v>
      </c>
      <c r="K190" s="240">
        <v>109.7</v>
      </c>
      <c r="L190" s="240">
        <v>106.9</v>
      </c>
      <c r="M190" s="166">
        <v>103.7</v>
      </c>
      <c r="N190">
        <f>M190/L190</f>
        <v>0.97006548175865293</v>
      </c>
      <c r="O190" s="133"/>
      <c r="P190" s="133"/>
      <c r="Q190" s="133"/>
      <c r="R190" s="133"/>
      <c r="S190" s="133"/>
      <c r="T190" s="133"/>
    </row>
    <row r="191" spans="1:20">
      <c r="A191" s="91" t="s">
        <v>392</v>
      </c>
      <c r="B191" s="122">
        <v>113.8</v>
      </c>
      <c r="C191" s="122">
        <v>104.2</v>
      </c>
      <c r="D191" s="148"/>
      <c r="E191" s="148"/>
      <c r="F191" s="148"/>
      <c r="G191" s="148"/>
      <c r="H191" s="148"/>
      <c r="J191" s="129">
        <v>113.8</v>
      </c>
      <c r="K191" s="240">
        <v>113</v>
      </c>
      <c r="L191" s="240">
        <v>107.4</v>
      </c>
      <c r="M191" s="166">
        <v>104.2</v>
      </c>
      <c r="N191" s="133"/>
      <c r="O191" s="133"/>
      <c r="P191" s="133"/>
      <c r="Q191" s="133"/>
      <c r="R191" s="133"/>
      <c r="S191" s="133"/>
      <c r="T191" s="133"/>
    </row>
    <row r="192" spans="1:20">
      <c r="A192" s="91" t="s">
        <v>393</v>
      </c>
      <c r="B192" s="122">
        <v>116.4</v>
      </c>
      <c r="C192" s="122">
        <v>105</v>
      </c>
      <c r="D192" s="148"/>
      <c r="E192" s="148"/>
      <c r="F192" s="148"/>
      <c r="G192" s="148"/>
      <c r="H192" s="148"/>
      <c r="J192" s="129">
        <v>116.4</v>
      </c>
      <c r="K192" s="240">
        <v>115.5</v>
      </c>
      <c r="L192" s="240">
        <v>108.2</v>
      </c>
      <c r="M192" s="166">
        <v>105</v>
      </c>
      <c r="N192" s="133"/>
      <c r="O192" s="133"/>
      <c r="P192" s="133"/>
      <c r="Q192" s="133"/>
      <c r="R192" s="133"/>
      <c r="S192" s="133"/>
      <c r="T192" s="133"/>
    </row>
    <row r="193" spans="1:20">
      <c r="A193" s="91" t="s">
        <v>394</v>
      </c>
      <c r="B193" s="122">
        <v>119.5</v>
      </c>
      <c r="C193" s="122">
        <v>106.2</v>
      </c>
      <c r="D193" s="148"/>
      <c r="E193" s="148"/>
      <c r="F193" s="148"/>
      <c r="G193" s="148"/>
      <c r="H193" s="148"/>
      <c r="J193" s="129">
        <v>119.5</v>
      </c>
      <c r="K193" s="240">
        <v>118.7</v>
      </c>
      <c r="L193" s="240">
        <v>109.4</v>
      </c>
      <c r="M193" s="166">
        <v>106.2</v>
      </c>
      <c r="N193" s="133"/>
      <c r="O193" s="133"/>
      <c r="P193" s="133"/>
      <c r="Q193" s="133"/>
      <c r="R193" s="133"/>
      <c r="S193" s="133"/>
      <c r="T193" s="133"/>
    </row>
    <row r="194" spans="1:20">
      <c r="A194" s="91" t="s">
        <v>396</v>
      </c>
      <c r="B194" s="122">
        <v>123.3</v>
      </c>
      <c r="C194" s="122">
        <v>107.4</v>
      </c>
      <c r="D194" s="148"/>
      <c r="E194" s="148"/>
      <c r="F194" s="148"/>
      <c r="G194" s="148"/>
      <c r="H194" s="148"/>
      <c r="J194" s="129">
        <v>123.3</v>
      </c>
      <c r="K194" s="240">
        <v>122.5</v>
      </c>
      <c r="L194" s="240">
        <v>110.5</v>
      </c>
      <c r="M194" s="166">
        <v>107.4</v>
      </c>
      <c r="N194" s="133"/>
      <c r="O194" s="133"/>
      <c r="P194" s="133"/>
      <c r="Q194" s="133"/>
      <c r="R194" s="133"/>
      <c r="S194" s="133"/>
      <c r="T194" s="133"/>
    </row>
    <row r="195" spans="1:20">
      <c r="A195" s="91" t="s">
        <v>397</v>
      </c>
      <c r="B195" s="122">
        <v>122</v>
      </c>
      <c r="C195" s="122">
        <v>107.5</v>
      </c>
      <c r="D195" s="244"/>
      <c r="E195" s="237"/>
      <c r="F195" s="237"/>
      <c r="G195" s="237"/>
      <c r="H195" s="237"/>
      <c r="J195" s="129">
        <v>122</v>
      </c>
      <c r="K195" s="241">
        <v>121.3</v>
      </c>
      <c r="L195" s="241">
        <v>110.7</v>
      </c>
      <c r="M195" s="166">
        <v>107.5</v>
      </c>
      <c r="N195" s="133"/>
      <c r="O195" s="133"/>
      <c r="P195" s="133"/>
      <c r="Q195" s="133"/>
      <c r="R195" s="133"/>
      <c r="S195" s="133"/>
      <c r="T195" s="133"/>
    </row>
    <row r="196" spans="1:20">
      <c r="A196" s="91" t="s">
        <v>398</v>
      </c>
      <c r="B196" s="122">
        <v>119.3</v>
      </c>
      <c r="C196" s="122">
        <v>106.5</v>
      </c>
      <c r="D196" s="244"/>
      <c r="E196" s="148"/>
      <c r="F196" s="148"/>
      <c r="G196" s="148"/>
      <c r="H196" s="133"/>
      <c r="J196" s="129">
        <v>119.3</v>
      </c>
      <c r="K196" s="243">
        <v>118.5</v>
      </c>
      <c r="L196" s="243">
        <v>109.7</v>
      </c>
      <c r="M196" s="166">
        <v>106.5</v>
      </c>
      <c r="N196" s="133"/>
      <c r="O196" s="133"/>
      <c r="P196" s="133"/>
    </row>
    <row r="197" spans="1:20">
      <c r="A197" s="91" t="s">
        <v>402</v>
      </c>
      <c r="B197" s="122">
        <v>120.5</v>
      </c>
      <c r="C197" s="122">
        <v>107.8</v>
      </c>
      <c r="D197" s="244"/>
      <c r="E197" s="148"/>
      <c r="F197" s="148"/>
      <c r="G197" s="148"/>
      <c r="H197" s="133"/>
      <c r="I197" s="133"/>
      <c r="J197" s="129">
        <v>120.5</v>
      </c>
      <c r="K197" s="133"/>
      <c r="L197" s="133"/>
      <c r="M197" s="166">
        <v>107.8</v>
      </c>
      <c r="N197" s="133"/>
      <c r="O197" s="133"/>
      <c r="P197" s="133"/>
    </row>
    <row r="198" spans="1:20">
      <c r="A198" s="91" t="s">
        <v>403</v>
      </c>
      <c r="B198" s="122">
        <v>119.2</v>
      </c>
      <c r="C198" s="122">
        <v>107.5</v>
      </c>
      <c r="D198" s="244"/>
      <c r="E198" s="148"/>
      <c r="F198" s="148"/>
      <c r="G198" s="148"/>
      <c r="H198" s="133"/>
      <c r="I198" s="133"/>
      <c r="J198" s="129">
        <v>119.2</v>
      </c>
      <c r="K198" s="133"/>
      <c r="L198" s="133"/>
      <c r="M198" s="166">
        <v>107.5</v>
      </c>
      <c r="N198" s="133"/>
      <c r="O198" s="133"/>
      <c r="P198" s="133"/>
    </row>
    <row r="199" spans="1:20">
      <c r="A199" s="91" t="s">
        <v>404</v>
      </c>
      <c r="B199" s="122">
        <v>116.4</v>
      </c>
      <c r="C199" s="122">
        <v>106.8</v>
      </c>
      <c r="D199" s="244"/>
      <c r="E199" s="148"/>
      <c r="F199" s="148"/>
      <c r="G199" s="148"/>
      <c r="H199" s="133"/>
      <c r="I199" s="133"/>
      <c r="J199" s="133"/>
      <c r="K199" s="133"/>
      <c r="L199" s="133"/>
      <c r="M199" s="133"/>
      <c r="N199" s="133"/>
      <c r="O199" s="133"/>
      <c r="P199" s="133"/>
    </row>
    <row r="200" spans="1:20">
      <c r="A200" s="91" t="s">
        <v>412</v>
      </c>
      <c r="B200" s="122">
        <v>115</v>
      </c>
      <c r="C200" s="122">
        <v>106.2</v>
      </c>
      <c r="D200" s="148"/>
      <c r="E200" s="148"/>
      <c r="F200" s="148"/>
      <c r="G200" s="148"/>
      <c r="H200" s="133"/>
      <c r="I200" s="133"/>
      <c r="J200" s="133"/>
      <c r="K200" s="133"/>
      <c r="L200" s="133"/>
      <c r="M200" s="133"/>
      <c r="N200" s="133"/>
      <c r="O200" s="133"/>
      <c r="P200" s="133"/>
    </row>
    <row r="201" spans="1:20">
      <c r="A201" s="91" t="s">
        <v>416</v>
      </c>
      <c r="B201" s="122">
        <v>115.7</v>
      </c>
      <c r="C201" s="122">
        <v>106.2</v>
      </c>
      <c r="D201" s="318"/>
      <c r="E201" s="318"/>
      <c r="F201" s="318"/>
      <c r="G201" s="318"/>
      <c r="H201" s="318"/>
      <c r="I201" s="318"/>
      <c r="J201" s="318"/>
      <c r="K201" s="318"/>
      <c r="L201" s="318"/>
    </row>
    <row r="202" spans="1:20">
      <c r="A202" s="235"/>
      <c r="B202" s="145"/>
      <c r="C202" s="145"/>
      <c r="D202" s="236"/>
      <c r="E202" s="235"/>
      <c r="F202" s="53"/>
      <c r="G202" s="145"/>
      <c r="H202" s="145"/>
      <c r="I202" s="236"/>
      <c r="J202" s="145"/>
      <c r="K202" s="145"/>
      <c r="L202" s="145"/>
    </row>
    <row r="203" spans="1:20">
      <c r="A203" s="234"/>
      <c r="B203" s="234"/>
      <c r="C203" s="234"/>
      <c r="D203" s="234"/>
      <c r="E203" s="234"/>
      <c r="F203" s="234"/>
      <c r="G203" s="234"/>
      <c r="H203" s="234"/>
      <c r="I203" s="234"/>
      <c r="J203" s="234"/>
      <c r="K203" s="234"/>
      <c r="L203" s="234"/>
    </row>
    <row r="204" spans="1:20">
      <c r="A204" s="234"/>
      <c r="B204" s="234"/>
      <c r="C204" s="234"/>
      <c r="D204" s="234"/>
      <c r="E204" s="234"/>
      <c r="F204" s="234"/>
      <c r="G204" s="234"/>
      <c r="H204" s="234"/>
      <c r="I204" s="234"/>
      <c r="J204" s="234"/>
      <c r="K204" s="234"/>
      <c r="L204" s="234"/>
    </row>
    <row r="205" spans="1:20">
      <c r="A205" s="234"/>
      <c r="B205" s="234"/>
      <c r="C205" s="234"/>
      <c r="D205" s="234"/>
      <c r="E205" s="234"/>
      <c r="F205" s="234"/>
      <c r="G205" s="234"/>
      <c r="H205" s="234"/>
      <c r="I205" s="234"/>
      <c r="J205" s="234"/>
      <c r="K205" s="234"/>
      <c r="L205" s="234"/>
    </row>
    <row r="206" spans="1:20">
      <c r="A206" s="234"/>
      <c r="B206" s="234"/>
      <c r="C206" s="153"/>
      <c r="D206" s="234"/>
      <c r="E206" s="234"/>
      <c r="F206" s="234"/>
      <c r="G206" s="234"/>
      <c r="H206" s="153"/>
      <c r="I206" s="234"/>
      <c r="J206" s="234"/>
      <c r="K206" s="234"/>
      <c r="L206" s="234"/>
    </row>
    <row r="207" spans="1:20">
      <c r="A207" s="234"/>
      <c r="B207" s="234"/>
      <c r="C207" s="153"/>
      <c r="D207" s="234"/>
      <c r="E207" s="234"/>
      <c r="F207" s="234"/>
      <c r="G207" s="153"/>
      <c r="H207" s="153"/>
      <c r="I207" s="234"/>
      <c r="J207" s="234"/>
      <c r="K207" s="234"/>
      <c r="L207" s="234"/>
    </row>
    <row r="208" spans="1:20">
      <c r="A208" s="234"/>
      <c r="B208" s="153"/>
      <c r="C208" s="153"/>
      <c r="D208" s="234"/>
      <c r="E208" s="234"/>
      <c r="F208" s="153"/>
      <c r="G208" s="153"/>
      <c r="H208" s="153"/>
      <c r="I208" s="234"/>
      <c r="J208" s="153"/>
      <c r="K208" s="234"/>
      <c r="L208" s="234"/>
    </row>
    <row r="209" spans="1:23">
      <c r="A209" s="153"/>
      <c r="B209" s="153"/>
      <c r="C209" s="153"/>
      <c r="D209" s="153"/>
      <c r="E209" s="153"/>
      <c r="F209" s="153"/>
      <c r="G209" s="153"/>
      <c r="H209" s="153"/>
      <c r="I209" s="153"/>
      <c r="J209" s="153"/>
      <c r="K209" s="153"/>
      <c r="L209" s="153"/>
    </row>
    <row r="210" spans="1:23">
      <c r="A210" s="148"/>
      <c r="B210" s="148"/>
      <c r="C210" s="148"/>
      <c r="D210" s="148"/>
      <c r="E210" s="148"/>
      <c r="F210" s="148"/>
      <c r="G210" s="148"/>
      <c r="H210" s="148"/>
      <c r="I210" s="148"/>
      <c r="J210" s="148"/>
      <c r="K210" s="56"/>
      <c r="L210" s="128"/>
    </row>
    <row r="211" spans="1:23">
      <c r="A211" s="137"/>
      <c r="B211" s="1"/>
      <c r="C211" s="1"/>
      <c r="D211" s="1"/>
      <c r="E211" s="1"/>
      <c r="F211" s="1"/>
      <c r="G211" s="1"/>
      <c r="H211" s="1"/>
      <c r="I211" s="128"/>
      <c r="J211" s="128"/>
      <c r="K211" s="1"/>
      <c r="L211" s="128"/>
    </row>
    <row r="212" spans="1:23">
      <c r="A212" s="148"/>
      <c r="B212" s="148"/>
      <c r="C212" s="148"/>
      <c r="D212" s="148"/>
      <c r="E212" s="148"/>
      <c r="F212" s="148"/>
      <c r="G212" s="148"/>
      <c r="H212" s="148"/>
      <c r="I212" s="148"/>
      <c r="J212" s="148"/>
      <c r="K212" s="1"/>
      <c r="L212" s="128"/>
    </row>
    <row r="213" spans="1:23">
      <c r="A213" s="148"/>
      <c r="B213" s="148"/>
      <c r="C213" s="148"/>
      <c r="D213" s="148"/>
      <c r="E213" s="148"/>
      <c r="F213" s="148"/>
      <c r="G213" s="148"/>
      <c r="H213" s="148"/>
      <c r="I213" s="148"/>
      <c r="J213" s="148"/>
      <c r="K213" s="1"/>
      <c r="L213" s="128"/>
    </row>
    <row r="214" spans="1:23" ht="13.8">
      <c r="A214" s="148"/>
      <c r="B214" s="148"/>
      <c r="C214" s="148"/>
      <c r="D214" s="148"/>
      <c r="E214" s="148"/>
      <c r="F214" s="148"/>
      <c r="G214" s="148"/>
      <c r="H214" s="148"/>
      <c r="I214" s="148"/>
      <c r="J214" s="148"/>
      <c r="K214" s="1"/>
      <c r="L214" s="250" t="s">
        <v>215</v>
      </c>
      <c r="M214" s="250"/>
      <c r="N214" s="250"/>
      <c r="O214" s="250"/>
      <c r="P214" s="250"/>
      <c r="Q214" s="250"/>
      <c r="R214" s="251"/>
      <c r="S214" s="251"/>
      <c r="T214" s="251"/>
      <c r="U214" s="251"/>
      <c r="V214" s="251"/>
      <c r="W214" s="252" t="s">
        <v>355</v>
      </c>
    </row>
    <row r="215" spans="1:23" ht="13.8">
      <c r="A215" s="148"/>
      <c r="B215" s="148"/>
      <c r="C215" s="148"/>
      <c r="D215" s="148"/>
      <c r="E215" s="148"/>
      <c r="F215" s="148"/>
      <c r="G215" s="148"/>
      <c r="H215" s="148"/>
      <c r="I215" s="148"/>
      <c r="J215" s="148"/>
      <c r="K215" s="79"/>
      <c r="L215" s="253"/>
      <c r="M215" s="250" t="s">
        <v>45</v>
      </c>
      <c r="N215" s="254"/>
      <c r="O215" s="254"/>
      <c r="P215" s="254"/>
      <c r="Q215" s="254"/>
      <c r="R215" s="251"/>
      <c r="S215" s="251"/>
      <c r="T215" s="251"/>
      <c r="U215" s="251"/>
      <c r="V215" s="252" t="s">
        <v>46</v>
      </c>
      <c r="W215" s="252"/>
    </row>
    <row r="216" spans="1:23" ht="13.8">
      <c r="A216" s="148"/>
      <c r="B216" s="148"/>
      <c r="C216" s="148"/>
      <c r="D216" s="148"/>
      <c r="E216" s="148"/>
      <c r="F216" s="148"/>
      <c r="G216" s="148"/>
      <c r="H216" s="148"/>
      <c r="I216" s="148"/>
      <c r="J216" s="148"/>
      <c r="K216" s="79"/>
      <c r="L216" s="253"/>
      <c r="M216" s="250" t="s">
        <v>47</v>
      </c>
      <c r="N216" s="255"/>
      <c r="O216" s="255"/>
      <c r="P216" s="255"/>
      <c r="Q216" s="255"/>
      <c r="R216" s="255"/>
      <c r="S216" s="255"/>
      <c r="T216" s="255"/>
      <c r="U216" s="255"/>
      <c r="V216" s="252" t="s">
        <v>48</v>
      </c>
      <c r="W216" s="252"/>
    </row>
    <row r="217" spans="1:23">
      <c r="A217" s="148"/>
      <c r="B217" s="148"/>
      <c r="C217" s="148"/>
      <c r="D217" s="148"/>
      <c r="E217" s="148"/>
      <c r="F217" s="148"/>
      <c r="G217" s="148"/>
      <c r="H217" s="148"/>
      <c r="I217" s="148"/>
      <c r="J217" s="148"/>
      <c r="K217" s="79"/>
      <c r="L217" s="133"/>
      <c r="M217" s="133"/>
      <c r="N217" s="133"/>
      <c r="O217" s="133"/>
      <c r="P217" s="133"/>
      <c r="Q217" s="133"/>
      <c r="R217" s="133"/>
      <c r="S217" s="133"/>
      <c r="T217" s="133"/>
      <c r="U217" s="133"/>
      <c r="V217" s="133"/>
      <c r="W217" s="133"/>
    </row>
    <row r="218" spans="1:23" ht="13.8" thickBot="1">
      <c r="A218" s="148"/>
      <c r="B218" s="148"/>
      <c r="C218" s="148"/>
      <c r="D218" s="148"/>
      <c r="E218" s="148"/>
      <c r="F218" s="148"/>
      <c r="G218" s="148"/>
      <c r="H218" s="148"/>
      <c r="I218" s="148"/>
      <c r="J218" s="148"/>
      <c r="K218" s="79"/>
      <c r="L218" s="512" t="s">
        <v>410</v>
      </c>
      <c r="M218" s="512"/>
      <c r="N218" s="512"/>
      <c r="O218" s="512"/>
      <c r="P218" s="512"/>
      <c r="Q218" s="512"/>
      <c r="R218" s="512"/>
      <c r="S218" s="512"/>
      <c r="T218" s="512"/>
      <c r="U218" s="512"/>
      <c r="V218" s="512"/>
      <c r="W218" s="512"/>
    </row>
    <row r="219" spans="1:23" ht="13.8" thickTop="1">
      <c r="A219" s="148"/>
      <c r="B219" s="148"/>
      <c r="C219" s="148"/>
      <c r="D219" s="148"/>
      <c r="E219" s="148"/>
      <c r="F219" s="148"/>
      <c r="G219" s="148"/>
      <c r="H219" s="148"/>
      <c r="I219" s="148"/>
      <c r="J219" s="148"/>
      <c r="K219" s="79"/>
      <c r="L219" s="256" t="s">
        <v>49</v>
      </c>
      <c r="M219" s="257"/>
      <c r="N219" s="257"/>
      <c r="O219" s="258" t="s">
        <v>50</v>
      </c>
      <c r="P219" s="256" t="s">
        <v>51</v>
      </c>
      <c r="Q219" s="259"/>
      <c r="R219" s="257"/>
      <c r="S219" s="257"/>
      <c r="T219" s="258" t="s">
        <v>52</v>
      </c>
      <c r="U219" s="260" t="s">
        <v>53</v>
      </c>
      <c r="V219" s="248"/>
      <c r="W219" s="248"/>
    </row>
    <row r="220" spans="1:23">
      <c r="A220" s="148"/>
      <c r="B220" s="148"/>
      <c r="C220" s="148"/>
      <c r="D220" s="148"/>
      <c r="E220" s="148"/>
      <c r="F220" s="148"/>
      <c r="G220" s="148"/>
      <c r="H220" s="148"/>
      <c r="I220" s="148"/>
      <c r="J220" s="148"/>
      <c r="K220" s="79"/>
      <c r="L220" s="261" t="s">
        <v>54</v>
      </c>
      <c r="M220" s="262" t="s">
        <v>55</v>
      </c>
      <c r="N220" s="262" t="s">
        <v>56</v>
      </c>
      <c r="O220" s="262" t="s">
        <v>57</v>
      </c>
      <c r="P220" s="261" t="s">
        <v>54</v>
      </c>
      <c r="Q220" s="262" t="s">
        <v>58</v>
      </c>
      <c r="R220" s="262" t="s">
        <v>59</v>
      </c>
      <c r="S220" s="262" t="s">
        <v>60</v>
      </c>
      <c r="T220" s="261" t="s">
        <v>57</v>
      </c>
      <c r="U220" s="234"/>
      <c r="V220" s="263"/>
      <c r="W220" s="234"/>
    </row>
    <row r="221" spans="1:23">
      <c r="A221" s="148"/>
      <c r="B221" s="148"/>
      <c r="C221" s="148"/>
      <c r="D221" s="148"/>
      <c r="E221" s="148"/>
      <c r="F221" s="148"/>
      <c r="G221" s="148"/>
      <c r="H221" s="148"/>
      <c r="I221" s="148"/>
      <c r="J221" s="148"/>
      <c r="K221" s="79"/>
      <c r="L221" s="261"/>
      <c r="M221" s="262"/>
      <c r="N221" s="262" t="s">
        <v>61</v>
      </c>
      <c r="O221" s="262"/>
      <c r="P221" s="262"/>
      <c r="Q221" s="262"/>
      <c r="R221" s="262" t="s">
        <v>62</v>
      </c>
      <c r="S221" s="262" t="s">
        <v>63</v>
      </c>
      <c r="T221" s="261"/>
      <c r="U221" s="234"/>
      <c r="V221" s="263"/>
      <c r="W221" s="234"/>
    </row>
    <row r="222" spans="1:23">
      <c r="A222" s="148"/>
      <c r="B222" s="148"/>
      <c r="C222" s="148"/>
      <c r="D222" s="148"/>
      <c r="E222" s="148"/>
      <c r="F222" s="148"/>
      <c r="G222" s="148"/>
      <c r="H222" s="148"/>
      <c r="I222" s="148"/>
      <c r="J222" s="148"/>
      <c r="K222" s="79"/>
      <c r="L222" s="261"/>
      <c r="M222" s="262"/>
      <c r="N222" s="262" t="s">
        <v>183</v>
      </c>
      <c r="O222" s="262"/>
      <c r="P222" s="262"/>
      <c r="Q222" s="262"/>
      <c r="R222" s="262"/>
      <c r="S222" s="262" t="s">
        <v>64</v>
      </c>
      <c r="T222" s="261"/>
      <c r="U222" s="234"/>
      <c r="V222" s="263"/>
      <c r="W222" s="234"/>
    </row>
    <row r="223" spans="1:23">
      <c r="A223" s="148"/>
      <c r="B223" s="148"/>
      <c r="C223" s="148"/>
      <c r="D223" s="148"/>
      <c r="E223" s="148"/>
      <c r="F223" s="148"/>
      <c r="G223" s="148"/>
      <c r="H223" s="148"/>
      <c r="I223" s="148"/>
      <c r="J223" s="148"/>
      <c r="K223" s="79"/>
      <c r="L223" s="261"/>
      <c r="M223" s="262"/>
      <c r="N223" s="264" t="s">
        <v>65</v>
      </c>
      <c r="O223" s="262"/>
      <c r="P223" s="262"/>
      <c r="Q223" s="262"/>
      <c r="R223" s="262"/>
      <c r="S223" s="264" t="s">
        <v>66</v>
      </c>
      <c r="T223" s="261"/>
      <c r="U223" s="234"/>
      <c r="V223" s="263"/>
      <c r="W223" s="234"/>
    </row>
    <row r="224" spans="1:23">
      <c r="A224" s="148"/>
      <c r="B224" s="148"/>
      <c r="C224" s="148"/>
      <c r="D224" s="148"/>
      <c r="E224" s="148"/>
      <c r="F224" s="148"/>
      <c r="G224" s="148"/>
      <c r="H224" s="148"/>
      <c r="I224" s="148"/>
      <c r="J224" s="148"/>
      <c r="K224" s="79"/>
      <c r="L224" s="261"/>
      <c r="M224" s="262"/>
      <c r="N224" s="264" t="s">
        <v>67</v>
      </c>
      <c r="O224" s="262"/>
      <c r="P224" s="262"/>
      <c r="Q224" s="262"/>
      <c r="R224" s="264" t="s">
        <v>68</v>
      </c>
      <c r="S224" s="264" t="s">
        <v>69</v>
      </c>
      <c r="T224" s="261"/>
      <c r="U224" s="234"/>
      <c r="V224" s="263"/>
      <c r="W224" s="234"/>
    </row>
    <row r="225" spans="1:23">
      <c r="A225" s="148"/>
      <c r="B225" s="148"/>
      <c r="C225" s="148"/>
      <c r="D225" s="148"/>
      <c r="E225" s="148"/>
      <c r="F225" s="148"/>
      <c r="G225" s="148"/>
      <c r="H225" s="148"/>
      <c r="I225" s="148"/>
      <c r="J225" s="148"/>
      <c r="K225" s="79"/>
      <c r="L225" s="261"/>
      <c r="M225" s="264" t="s">
        <v>70</v>
      </c>
      <c r="N225" s="264" t="s">
        <v>71</v>
      </c>
      <c r="O225" s="262"/>
      <c r="P225" s="262"/>
      <c r="Q225" s="264" t="s">
        <v>72</v>
      </c>
      <c r="R225" s="264" t="s">
        <v>67</v>
      </c>
      <c r="S225" s="264" t="s">
        <v>67</v>
      </c>
      <c r="T225" s="261"/>
      <c r="U225" s="153" t="s">
        <v>73</v>
      </c>
      <c r="V225" s="263"/>
      <c r="W225" s="234"/>
    </row>
    <row r="226" spans="1:23">
      <c r="A226" s="148"/>
      <c r="B226" s="148"/>
      <c r="C226" s="148"/>
      <c r="D226" s="148"/>
      <c r="E226" s="148"/>
      <c r="F226" s="148"/>
      <c r="G226" s="148"/>
      <c r="H226" s="148"/>
      <c r="I226" s="148"/>
      <c r="J226" s="148"/>
      <c r="K226" s="79"/>
      <c r="L226" s="272" t="s">
        <v>74</v>
      </c>
      <c r="M226" s="273" t="s">
        <v>75</v>
      </c>
      <c r="N226" s="273" t="s">
        <v>75</v>
      </c>
      <c r="O226" s="273" t="s">
        <v>76</v>
      </c>
      <c r="P226" s="273" t="s">
        <v>74</v>
      </c>
      <c r="Q226" s="273" t="s">
        <v>77</v>
      </c>
      <c r="R226" s="273" t="s">
        <v>78</v>
      </c>
      <c r="S226" s="273" t="s">
        <v>79</v>
      </c>
      <c r="T226" s="272" t="s">
        <v>76</v>
      </c>
      <c r="U226" s="274" t="s">
        <v>305</v>
      </c>
      <c r="V226" s="275"/>
      <c r="W226" s="274"/>
    </row>
    <row r="227" spans="1:23">
      <c r="A227" s="148"/>
      <c r="B227" s="148"/>
      <c r="C227" s="148"/>
      <c r="D227" s="148"/>
      <c r="E227" s="148"/>
      <c r="F227" s="148"/>
      <c r="G227" s="148"/>
      <c r="H227" s="148"/>
      <c r="I227" s="148"/>
      <c r="J227" s="148"/>
      <c r="K227" s="79"/>
      <c r="L227" s="148">
        <v>2.652443227042915</v>
      </c>
      <c r="M227" s="148">
        <v>15.196520919395073</v>
      </c>
      <c r="N227" s="148">
        <v>20.018053511319017</v>
      </c>
      <c r="O227" s="148">
        <v>37.867906993289964</v>
      </c>
      <c r="P227" s="148">
        <v>17.964133097955862</v>
      </c>
      <c r="Q227" s="148">
        <v>5.9994575053248962</v>
      </c>
      <c r="R227" s="148">
        <v>12.804208335741951</v>
      </c>
      <c r="S227" s="148">
        <v>25.363849399920845</v>
      </c>
      <c r="T227" s="148">
        <v>62.132093006710043</v>
      </c>
      <c r="U227" s="148">
        <v>100</v>
      </c>
      <c r="V227" s="306" t="s">
        <v>414</v>
      </c>
      <c r="W227" s="128" t="s">
        <v>214</v>
      </c>
    </row>
    <row r="228" spans="1:23" ht="13.8">
      <c r="A228" s="148"/>
      <c r="B228" s="148"/>
      <c r="C228" s="148"/>
      <c r="D228" s="148"/>
      <c r="E228" s="148"/>
      <c r="F228" s="148"/>
      <c r="G228" s="148"/>
      <c r="H228" s="148"/>
      <c r="I228" s="148"/>
      <c r="J228" s="148"/>
      <c r="K228" s="79"/>
      <c r="L228" s="137" t="s">
        <v>342</v>
      </c>
      <c r="M228" s="1"/>
      <c r="N228" s="1"/>
      <c r="O228" s="1"/>
      <c r="P228" s="1"/>
      <c r="Q228" s="1"/>
      <c r="R228" s="1"/>
      <c r="S228" s="128"/>
      <c r="T228" s="128"/>
      <c r="U228" s="128" t="s">
        <v>343</v>
      </c>
      <c r="V228" s="138"/>
      <c r="W228" s="128"/>
    </row>
    <row r="229" spans="1:23">
      <c r="A229" s="148"/>
      <c r="B229" s="148"/>
      <c r="C229" s="148"/>
      <c r="D229" s="148"/>
      <c r="E229" s="148"/>
      <c r="F229" s="148"/>
      <c r="G229" s="148"/>
      <c r="H229" s="148"/>
      <c r="I229" s="148"/>
      <c r="J229" s="148"/>
      <c r="K229" s="79"/>
      <c r="L229" s="148">
        <v>103.7</v>
      </c>
      <c r="M229" s="148">
        <v>102.5</v>
      </c>
      <c r="N229" s="148">
        <v>101.9</v>
      </c>
      <c r="O229" s="148">
        <v>102.2</v>
      </c>
      <c r="P229" s="148">
        <v>103.7</v>
      </c>
      <c r="Q229" s="148">
        <v>106.5</v>
      </c>
      <c r="R229" s="148">
        <v>103.5</v>
      </c>
      <c r="S229" s="148">
        <v>105.5</v>
      </c>
      <c r="T229" s="148">
        <v>104.9</v>
      </c>
      <c r="U229" s="148">
        <v>103.8</v>
      </c>
      <c r="V229" s="138"/>
      <c r="W229" s="128">
        <v>2021</v>
      </c>
    </row>
    <row r="230" spans="1:23">
      <c r="A230" s="148"/>
      <c r="B230" s="148"/>
      <c r="C230" s="148"/>
      <c r="D230" s="148"/>
      <c r="E230" s="148"/>
      <c r="F230" s="148"/>
      <c r="G230" s="148"/>
      <c r="H230" s="148"/>
      <c r="I230" s="148"/>
      <c r="J230" s="148"/>
      <c r="K230" s="79"/>
      <c r="L230" s="148">
        <v>111.4</v>
      </c>
      <c r="M230" s="148">
        <v>100.3</v>
      </c>
      <c r="N230" s="148">
        <v>104.5</v>
      </c>
      <c r="O230" s="148">
        <v>103.3</v>
      </c>
      <c r="P230" s="148">
        <v>107.8</v>
      </c>
      <c r="Q230" s="148">
        <v>113.8</v>
      </c>
      <c r="R230" s="148">
        <v>107</v>
      </c>
      <c r="S230" s="148">
        <v>109.5</v>
      </c>
      <c r="T230" s="148">
        <v>109.3</v>
      </c>
      <c r="U230" s="148">
        <v>106.9</v>
      </c>
      <c r="V230" s="138"/>
      <c r="W230" s="128">
        <v>2022</v>
      </c>
    </row>
    <row r="231" spans="1:23">
      <c r="A231" s="148"/>
      <c r="B231" s="148"/>
      <c r="C231" s="148"/>
      <c r="D231" s="148"/>
      <c r="E231" s="148"/>
      <c r="F231" s="148"/>
      <c r="G231" s="148"/>
      <c r="H231" s="148"/>
      <c r="I231" s="148"/>
      <c r="J231" s="148"/>
      <c r="K231" s="79"/>
      <c r="L231" s="148">
        <v>112.9</v>
      </c>
      <c r="M231" s="148">
        <v>104.4</v>
      </c>
      <c r="N231" s="148">
        <v>104.5</v>
      </c>
      <c r="O231" s="148">
        <v>105</v>
      </c>
      <c r="P231" s="148">
        <v>109.5</v>
      </c>
      <c r="Q231" s="148">
        <v>112.4</v>
      </c>
      <c r="R231" s="148">
        <v>102.9</v>
      </c>
      <c r="S231" s="148">
        <v>109</v>
      </c>
      <c r="T231" s="148">
        <v>108.2</v>
      </c>
      <c r="U231" s="148">
        <v>107</v>
      </c>
      <c r="V231" s="138"/>
      <c r="W231" s="128">
        <v>2023</v>
      </c>
    </row>
    <row r="232" spans="1:23">
      <c r="A232" s="148"/>
      <c r="B232" s="148"/>
      <c r="C232" s="148"/>
      <c r="D232" s="148"/>
      <c r="E232" s="148"/>
      <c r="F232" s="148"/>
      <c r="G232" s="148"/>
      <c r="H232" s="148"/>
      <c r="I232" s="148"/>
      <c r="J232" s="148"/>
      <c r="K232" s="79"/>
      <c r="L232" s="148">
        <v>109.9</v>
      </c>
      <c r="M232" s="148">
        <v>102.5</v>
      </c>
      <c r="N232" s="148">
        <v>103.2</v>
      </c>
      <c r="O232" s="148">
        <v>103.4</v>
      </c>
      <c r="P232" s="148">
        <v>106.8</v>
      </c>
      <c r="Q232" s="148">
        <v>112.4</v>
      </c>
      <c r="R232" s="148">
        <v>106</v>
      </c>
      <c r="S232" s="148">
        <v>108.5</v>
      </c>
      <c r="T232" s="148">
        <v>108.2</v>
      </c>
      <c r="U232" s="377">
        <v>106.2</v>
      </c>
      <c r="V232" s="372" t="s">
        <v>81</v>
      </c>
      <c r="W232" s="247">
        <v>2022</v>
      </c>
    </row>
    <row r="233" spans="1:23">
      <c r="A233" s="148"/>
      <c r="B233" s="148"/>
      <c r="C233" s="148"/>
      <c r="D233" s="148"/>
      <c r="E233" s="148"/>
      <c r="F233" s="148"/>
      <c r="G233" s="148"/>
      <c r="H233" s="148"/>
      <c r="I233" s="148"/>
      <c r="J233" s="148"/>
      <c r="K233" s="79"/>
      <c r="L233" s="148">
        <v>113.2</v>
      </c>
      <c r="M233" s="148">
        <v>100.9</v>
      </c>
      <c r="N233" s="148">
        <v>105</v>
      </c>
      <c r="O233" s="148">
        <v>104</v>
      </c>
      <c r="P233" s="148">
        <v>108.5</v>
      </c>
      <c r="Q233" s="148">
        <v>114.5</v>
      </c>
      <c r="R233" s="148">
        <v>107.7</v>
      </c>
      <c r="S233" s="148">
        <v>109.7</v>
      </c>
      <c r="T233" s="148">
        <v>109.7</v>
      </c>
      <c r="U233" s="377">
        <v>107.4</v>
      </c>
      <c r="V233" s="372" t="s">
        <v>82</v>
      </c>
      <c r="W233" s="247" t="s">
        <v>83</v>
      </c>
    </row>
    <row r="234" spans="1:23">
      <c r="A234" s="148"/>
      <c r="B234" s="148"/>
      <c r="C234" s="148"/>
      <c r="D234" s="148"/>
      <c r="E234" s="148"/>
      <c r="F234" s="148"/>
      <c r="G234" s="148"/>
      <c r="H234" s="148"/>
      <c r="I234" s="148"/>
      <c r="J234" s="148"/>
      <c r="K234" s="79"/>
      <c r="L234" s="148">
        <v>111.3</v>
      </c>
      <c r="M234" s="148">
        <v>100.2</v>
      </c>
      <c r="N234" s="148">
        <v>105.5</v>
      </c>
      <c r="O234" s="148">
        <v>104</v>
      </c>
      <c r="P234" s="148">
        <v>108.4</v>
      </c>
      <c r="Q234" s="148">
        <v>114.8</v>
      </c>
      <c r="R234" s="148">
        <v>107.8</v>
      </c>
      <c r="S234" s="148">
        <v>110.3</v>
      </c>
      <c r="T234" s="148">
        <v>110</v>
      </c>
      <c r="U234" s="377">
        <v>107.5</v>
      </c>
      <c r="V234" s="372" t="s">
        <v>84</v>
      </c>
      <c r="W234" s="247" t="s">
        <v>83</v>
      </c>
    </row>
    <row r="235" spans="1:23">
      <c r="A235" s="148"/>
      <c r="B235" s="148"/>
      <c r="C235" s="148"/>
      <c r="D235" s="148"/>
      <c r="E235" s="148"/>
      <c r="F235" s="148"/>
      <c r="G235" s="148"/>
      <c r="H235" s="148"/>
      <c r="I235" s="148"/>
      <c r="J235" s="148"/>
      <c r="K235" s="79"/>
      <c r="L235" s="148">
        <v>111.2</v>
      </c>
      <c r="M235" s="148">
        <v>99</v>
      </c>
      <c r="N235" s="148">
        <v>104.8</v>
      </c>
      <c r="O235" s="148">
        <v>102.5</v>
      </c>
      <c r="P235" s="148">
        <v>108</v>
      </c>
      <c r="Q235" s="148">
        <v>113.5</v>
      </c>
      <c r="R235" s="148">
        <v>107.2</v>
      </c>
      <c r="S235" s="148">
        <v>110.4</v>
      </c>
      <c r="T235" s="148">
        <v>109.5</v>
      </c>
      <c r="U235" s="377">
        <v>106.5</v>
      </c>
      <c r="V235" s="372" t="s">
        <v>85</v>
      </c>
      <c r="W235" s="247" t="s">
        <v>83</v>
      </c>
    </row>
    <row r="236" spans="1:23">
      <c r="A236" s="137"/>
      <c r="B236" s="1"/>
      <c r="C236" s="149"/>
      <c r="D236" s="149"/>
      <c r="E236" s="149"/>
      <c r="F236" s="149"/>
      <c r="G236" s="150"/>
      <c r="H236" s="150"/>
      <c r="I236" s="154"/>
      <c r="J236" s="128"/>
      <c r="K236" s="155"/>
      <c r="L236" s="148">
        <v>111.5</v>
      </c>
      <c r="M236" s="148">
        <v>103.7</v>
      </c>
      <c r="N236" s="148">
        <v>104.7</v>
      </c>
      <c r="O236" s="148">
        <v>104.7</v>
      </c>
      <c r="P236" s="148">
        <v>109.8</v>
      </c>
      <c r="Q236" s="148">
        <v>113.7</v>
      </c>
      <c r="R236" s="148">
        <v>104</v>
      </c>
      <c r="S236" s="148">
        <v>111.5</v>
      </c>
      <c r="T236" s="148">
        <v>109.8</v>
      </c>
      <c r="U236" s="377">
        <v>107.8</v>
      </c>
      <c r="V236" s="372" t="s">
        <v>81</v>
      </c>
      <c r="W236" s="247" t="s">
        <v>399</v>
      </c>
    </row>
    <row r="237" spans="1:23">
      <c r="A237" s="148"/>
      <c r="B237" s="148"/>
      <c r="C237" s="148"/>
      <c r="D237" s="148"/>
      <c r="E237" s="148"/>
      <c r="F237" s="148"/>
      <c r="G237" s="148"/>
      <c r="H237" s="148"/>
      <c r="I237" s="148"/>
      <c r="J237" s="148"/>
      <c r="K237" s="155"/>
      <c r="L237" s="148">
        <v>115</v>
      </c>
      <c r="M237" s="148">
        <v>104.5</v>
      </c>
      <c r="N237" s="148">
        <v>104.8</v>
      </c>
      <c r="O237" s="148">
        <v>105.4</v>
      </c>
      <c r="P237" s="148">
        <v>110.2</v>
      </c>
      <c r="Q237" s="148">
        <v>113.2</v>
      </c>
      <c r="R237" s="148">
        <v>102</v>
      </c>
      <c r="S237" s="148">
        <v>109.8</v>
      </c>
      <c r="T237" s="148">
        <v>108.5</v>
      </c>
      <c r="U237" s="377">
        <v>107.4</v>
      </c>
      <c r="V237" s="372" t="s">
        <v>82</v>
      </c>
      <c r="W237" s="247" t="s">
        <v>83</v>
      </c>
    </row>
    <row r="238" spans="1:23">
      <c r="A238" s="148"/>
      <c r="B238" s="148"/>
      <c r="C238" s="148"/>
      <c r="D238" s="148"/>
      <c r="E238" s="148"/>
      <c r="F238" s="148"/>
      <c r="G238" s="148"/>
      <c r="H238" s="148"/>
      <c r="I238" s="148"/>
      <c r="J238" s="148"/>
      <c r="K238" s="155"/>
      <c r="L238" s="148">
        <v>113</v>
      </c>
      <c r="M238" s="148">
        <v>104.3</v>
      </c>
      <c r="N238" s="148">
        <v>104.3</v>
      </c>
      <c r="O238" s="148">
        <v>104.8</v>
      </c>
      <c r="P238" s="148">
        <v>109.4</v>
      </c>
      <c r="Q238" s="148">
        <v>111.3</v>
      </c>
      <c r="R238" s="148">
        <v>102.9</v>
      </c>
      <c r="S238" s="148">
        <v>109</v>
      </c>
      <c r="T238" s="148">
        <v>107.9</v>
      </c>
      <c r="U238" s="377">
        <v>106.8</v>
      </c>
      <c r="V238" s="372" t="s">
        <v>84</v>
      </c>
      <c r="W238" s="247" t="s">
        <v>83</v>
      </c>
    </row>
    <row r="239" spans="1:23">
      <c r="A239" s="148"/>
      <c r="B239" s="148"/>
      <c r="C239" s="148"/>
      <c r="D239" s="148"/>
      <c r="E239" s="148"/>
      <c r="F239" s="148"/>
      <c r="G239" s="148"/>
      <c r="H239" s="148"/>
      <c r="I239" s="148"/>
      <c r="J239" s="148"/>
      <c r="K239" s="155"/>
      <c r="L239" s="148">
        <v>111.8</v>
      </c>
      <c r="M239" s="148">
        <v>104.5</v>
      </c>
      <c r="N239" s="148">
        <v>104.5</v>
      </c>
      <c r="O239" s="148">
        <v>105.2</v>
      </c>
      <c r="P239" s="148">
        <v>108.5</v>
      </c>
      <c r="Q239" s="148">
        <v>111.2</v>
      </c>
      <c r="R239" s="148">
        <v>101.9</v>
      </c>
      <c r="S239" s="148">
        <v>106.2</v>
      </c>
      <c r="T239" s="148">
        <v>106.4</v>
      </c>
      <c r="U239" s="377">
        <v>106.2</v>
      </c>
      <c r="V239" s="372" t="s">
        <v>85</v>
      </c>
      <c r="W239" s="247" t="s">
        <v>83</v>
      </c>
    </row>
    <row r="240" spans="1:23">
      <c r="A240" s="148"/>
      <c r="B240" s="148"/>
      <c r="C240" s="148"/>
      <c r="D240" s="148"/>
      <c r="E240" s="148"/>
      <c r="F240" s="148"/>
      <c r="G240" s="148"/>
      <c r="H240" s="148"/>
      <c r="I240" s="148"/>
      <c r="J240" s="148"/>
      <c r="K240" s="79"/>
      <c r="L240" s="148">
        <v>112.9</v>
      </c>
      <c r="M240" s="148">
        <v>106.2</v>
      </c>
      <c r="N240" s="148">
        <v>103.9</v>
      </c>
      <c r="O240" s="148">
        <v>105.5</v>
      </c>
      <c r="P240" s="148">
        <v>108.5</v>
      </c>
      <c r="Q240" s="148">
        <v>111</v>
      </c>
      <c r="R240" s="148">
        <v>101</v>
      </c>
      <c r="S240" s="148">
        <v>107</v>
      </c>
      <c r="T240" s="148">
        <v>106.5</v>
      </c>
      <c r="U240" s="377">
        <v>106.2</v>
      </c>
      <c r="V240" s="372" t="s">
        <v>81</v>
      </c>
      <c r="W240" s="247" t="s">
        <v>415</v>
      </c>
    </row>
    <row r="241" spans="1:23">
      <c r="A241" s="148"/>
      <c r="B241" s="148"/>
      <c r="C241" s="148"/>
      <c r="D241" s="148"/>
      <c r="E241" s="148"/>
      <c r="F241" s="148"/>
      <c r="G241" s="148"/>
      <c r="H241" s="148"/>
      <c r="I241" s="148"/>
      <c r="J241" s="148"/>
      <c r="K241" s="79"/>
      <c r="L241" s="148">
        <v>114.9</v>
      </c>
      <c r="M241" s="148">
        <v>104.3</v>
      </c>
      <c r="N241" s="148">
        <v>105.2</v>
      </c>
      <c r="O241" s="148">
        <v>105.4</v>
      </c>
      <c r="P241" s="148">
        <v>111.1</v>
      </c>
      <c r="Q241" s="148">
        <v>113.9</v>
      </c>
      <c r="R241" s="148">
        <v>102.8</v>
      </c>
      <c r="S241" s="148">
        <v>110.1</v>
      </c>
      <c r="T241" s="148">
        <v>109.1</v>
      </c>
      <c r="U241" s="148">
        <v>107.8</v>
      </c>
      <c r="V241" s="372" t="s">
        <v>134</v>
      </c>
      <c r="W241" s="247">
        <v>2023</v>
      </c>
    </row>
    <row r="242" spans="1:23">
      <c r="A242" s="148"/>
      <c r="B242" s="148"/>
      <c r="C242" s="148"/>
      <c r="D242" s="148"/>
      <c r="E242" s="148"/>
      <c r="F242" s="148"/>
      <c r="G242" s="148"/>
      <c r="H242" s="148"/>
      <c r="I242" s="148"/>
      <c r="J242" s="148"/>
      <c r="K242" s="79"/>
      <c r="L242" s="148">
        <v>113.2</v>
      </c>
      <c r="M242" s="148">
        <v>104.6</v>
      </c>
      <c r="N242" s="148">
        <v>104.5</v>
      </c>
      <c r="O242" s="148">
        <v>105.2</v>
      </c>
      <c r="P242" s="148">
        <v>109.8</v>
      </c>
      <c r="Q242" s="148">
        <v>112.8</v>
      </c>
      <c r="R242" s="148">
        <v>101.2</v>
      </c>
      <c r="S242" s="148">
        <v>109.1</v>
      </c>
      <c r="T242" s="148">
        <v>108</v>
      </c>
      <c r="U242" s="148">
        <v>107</v>
      </c>
      <c r="V242" s="372" t="s">
        <v>135</v>
      </c>
      <c r="W242" s="247" t="s">
        <v>83</v>
      </c>
    </row>
    <row r="243" spans="1:23">
      <c r="A243" s="148"/>
      <c r="B243" s="148"/>
      <c r="C243" s="148"/>
      <c r="D243" s="148"/>
      <c r="E243" s="148"/>
      <c r="F243" s="148"/>
      <c r="G243" s="148"/>
      <c r="H243" s="148"/>
      <c r="I243" s="148"/>
      <c r="J243" s="148"/>
      <c r="K243" s="79"/>
      <c r="L243" s="148">
        <v>117.1</v>
      </c>
      <c r="M243" s="148">
        <v>105</v>
      </c>
      <c r="N243" s="148">
        <v>104.9</v>
      </c>
      <c r="O243" s="148">
        <v>105.6</v>
      </c>
      <c r="P243" s="148">
        <v>110.2</v>
      </c>
      <c r="Q243" s="148">
        <v>112.8</v>
      </c>
      <c r="R243" s="148">
        <v>102</v>
      </c>
      <c r="S243" s="148">
        <v>110.8</v>
      </c>
      <c r="T243" s="148">
        <v>108.9</v>
      </c>
      <c r="U243" s="148">
        <v>107.8</v>
      </c>
      <c r="V243" s="372" t="s">
        <v>124</v>
      </c>
      <c r="W243" s="247" t="s">
        <v>83</v>
      </c>
    </row>
    <row r="244" spans="1:23">
      <c r="A244" s="148"/>
      <c r="B244" s="148"/>
      <c r="C244" s="148"/>
      <c r="D244" s="148"/>
      <c r="E244" s="148"/>
      <c r="F244" s="148"/>
      <c r="G244" s="148"/>
      <c r="H244" s="148"/>
      <c r="I244" s="148"/>
      <c r="J244" s="148"/>
      <c r="K244" s="79"/>
      <c r="L244" s="148">
        <v>113.8</v>
      </c>
      <c r="M244" s="148">
        <v>104.4</v>
      </c>
      <c r="N244" s="148">
        <v>105.4</v>
      </c>
      <c r="O244" s="148">
        <v>105.7</v>
      </c>
      <c r="P244" s="148">
        <v>109.8</v>
      </c>
      <c r="Q244" s="148">
        <v>112.2</v>
      </c>
      <c r="R244" s="148">
        <v>103.1</v>
      </c>
      <c r="S244" s="148">
        <v>109.5</v>
      </c>
      <c r="T244" s="148">
        <v>108.4</v>
      </c>
      <c r="U244" s="148">
        <v>107.5</v>
      </c>
      <c r="V244" s="372" t="s">
        <v>125</v>
      </c>
      <c r="W244" s="247" t="s">
        <v>83</v>
      </c>
    </row>
    <row r="245" spans="1:23">
      <c r="A245" s="148"/>
      <c r="B245" s="148"/>
      <c r="C245" s="148"/>
      <c r="D245" s="148"/>
      <c r="E245" s="148"/>
      <c r="F245" s="148"/>
      <c r="G245" s="148"/>
      <c r="H245" s="148"/>
      <c r="I245" s="148"/>
      <c r="J245" s="148"/>
      <c r="K245" s="79"/>
      <c r="L245" s="148">
        <v>112.7</v>
      </c>
      <c r="M245" s="148">
        <v>104.6</v>
      </c>
      <c r="N245" s="148">
        <v>103.9</v>
      </c>
      <c r="O245" s="148">
        <v>104.6</v>
      </c>
      <c r="P245" s="148">
        <v>109.3</v>
      </c>
      <c r="Q245" s="148">
        <v>111.3</v>
      </c>
      <c r="R245" s="148">
        <v>102.3</v>
      </c>
      <c r="S245" s="148">
        <v>109.7</v>
      </c>
      <c r="T245" s="148">
        <v>108</v>
      </c>
      <c r="U245" s="148">
        <v>106.7</v>
      </c>
      <c r="V245" s="372" t="s">
        <v>126</v>
      </c>
      <c r="W245" s="247" t="s">
        <v>83</v>
      </c>
    </row>
    <row r="246" spans="1:23">
      <c r="A246" s="148"/>
      <c r="B246" s="148"/>
      <c r="C246" s="148"/>
      <c r="D246" s="148"/>
      <c r="E246" s="148"/>
      <c r="F246" s="148"/>
      <c r="G246" s="148"/>
      <c r="H246" s="148"/>
      <c r="I246" s="148"/>
      <c r="J246" s="148"/>
      <c r="K246" s="79"/>
      <c r="L246" s="148">
        <v>112.5</v>
      </c>
      <c r="M246" s="148">
        <v>103.9</v>
      </c>
      <c r="N246" s="148">
        <v>103.4</v>
      </c>
      <c r="O246" s="148">
        <v>104</v>
      </c>
      <c r="P246" s="148">
        <v>109.3</v>
      </c>
      <c r="Q246" s="148">
        <v>110.3</v>
      </c>
      <c r="R246" s="148">
        <v>103.3</v>
      </c>
      <c r="S246" s="148">
        <v>108</v>
      </c>
      <c r="T246" s="148">
        <v>107.4</v>
      </c>
      <c r="U246" s="148">
        <v>106.1</v>
      </c>
      <c r="V246" s="372" t="s">
        <v>127</v>
      </c>
      <c r="W246" s="247" t="s">
        <v>83</v>
      </c>
    </row>
    <row r="247" spans="1:23">
      <c r="A247" s="148"/>
      <c r="B247" s="148"/>
      <c r="C247" s="148"/>
      <c r="D247" s="148"/>
      <c r="E247" s="148"/>
      <c r="F247" s="148"/>
      <c r="G247" s="148"/>
      <c r="H247" s="148"/>
      <c r="I247" s="148"/>
      <c r="J247" s="148"/>
      <c r="K247" s="79"/>
      <c r="L247" s="148">
        <v>112.3</v>
      </c>
      <c r="M247" s="148">
        <v>103.6</v>
      </c>
      <c r="N247" s="148">
        <v>104.1</v>
      </c>
      <c r="O247" s="148">
        <v>104.3</v>
      </c>
      <c r="P247" s="148">
        <v>108.7</v>
      </c>
      <c r="Q247" s="148">
        <v>110.7</v>
      </c>
      <c r="R247" s="148">
        <v>102</v>
      </c>
      <c r="S247" s="148">
        <v>106.3</v>
      </c>
      <c r="T247" s="148">
        <v>106.3</v>
      </c>
      <c r="U247" s="148">
        <v>105.7</v>
      </c>
      <c r="V247" s="372" t="s">
        <v>128</v>
      </c>
      <c r="W247" s="247" t="s">
        <v>83</v>
      </c>
    </row>
    <row r="248" spans="1:23">
      <c r="A248" s="148"/>
      <c r="B248" s="148"/>
      <c r="C248" s="148"/>
      <c r="D248" s="148"/>
      <c r="E248" s="148"/>
      <c r="F248" s="148"/>
      <c r="G248" s="148"/>
      <c r="H248" s="148"/>
      <c r="I248" s="148"/>
      <c r="J248" s="148"/>
      <c r="K248" s="79"/>
      <c r="L248" s="148">
        <v>110.7</v>
      </c>
      <c r="M248" s="148">
        <v>104.9</v>
      </c>
      <c r="N248" s="148">
        <v>103.9</v>
      </c>
      <c r="O248" s="148">
        <v>104.5</v>
      </c>
      <c r="P248" s="148">
        <v>108.8</v>
      </c>
      <c r="Q248" s="148">
        <v>111.5</v>
      </c>
      <c r="R248" s="148">
        <v>101.3</v>
      </c>
      <c r="S248" s="148">
        <v>106</v>
      </c>
      <c r="T248" s="148">
        <v>106.2</v>
      </c>
      <c r="U248" s="148">
        <v>105.7</v>
      </c>
      <c r="V248" s="372" t="s">
        <v>129</v>
      </c>
      <c r="W248" s="247" t="s">
        <v>83</v>
      </c>
    </row>
    <row r="249" spans="1:23">
      <c r="A249" s="148"/>
      <c r="B249" s="148"/>
      <c r="C249" s="148"/>
      <c r="D249" s="148"/>
      <c r="E249" s="148"/>
      <c r="F249" s="148"/>
      <c r="G249" s="148"/>
      <c r="H249" s="148"/>
      <c r="I249" s="148"/>
      <c r="J249" s="148"/>
      <c r="K249" s="79"/>
      <c r="L249" s="148">
        <v>112.3</v>
      </c>
      <c r="M249" s="148">
        <v>104.9</v>
      </c>
      <c r="N249" s="148">
        <v>105.4</v>
      </c>
      <c r="O249" s="148">
        <v>106.1</v>
      </c>
      <c r="P249" s="148">
        <v>108.3</v>
      </c>
      <c r="Q249" s="148">
        <v>111.8</v>
      </c>
      <c r="R249" s="148">
        <v>102.4</v>
      </c>
      <c r="S249" s="148">
        <v>106.5</v>
      </c>
      <c r="T249" s="148">
        <v>106.6</v>
      </c>
      <c r="U249" s="148">
        <v>107.2</v>
      </c>
      <c r="V249" s="372" t="s">
        <v>130</v>
      </c>
      <c r="W249" s="247" t="s">
        <v>83</v>
      </c>
    </row>
    <row r="250" spans="1:23">
      <c r="A250" s="148"/>
      <c r="B250" s="148"/>
      <c r="C250" s="148"/>
      <c r="D250" s="148"/>
      <c r="E250" s="148"/>
      <c r="F250" s="148"/>
      <c r="G250" s="148"/>
      <c r="H250" s="148"/>
      <c r="I250" s="148"/>
      <c r="J250" s="148"/>
      <c r="K250" s="79"/>
      <c r="L250" s="148">
        <v>111.5</v>
      </c>
      <c r="M250" s="148">
        <v>106.2</v>
      </c>
      <c r="N250" s="148">
        <v>103.8</v>
      </c>
      <c r="O250" s="148">
        <v>105.3</v>
      </c>
      <c r="P250" s="148">
        <v>108.3</v>
      </c>
      <c r="Q250" s="148">
        <v>110.7</v>
      </c>
      <c r="R250" s="148">
        <v>102.4</v>
      </c>
      <c r="S250" s="148">
        <v>107.4</v>
      </c>
      <c r="T250" s="148">
        <v>106.9</v>
      </c>
      <c r="U250" s="148">
        <v>106.4</v>
      </c>
      <c r="V250" s="372" t="s">
        <v>131</v>
      </c>
      <c r="W250" s="247">
        <v>2024</v>
      </c>
    </row>
    <row r="251" spans="1:23">
      <c r="A251" s="148"/>
      <c r="B251" s="148"/>
      <c r="C251" s="148"/>
      <c r="D251" s="148"/>
      <c r="E251" s="148"/>
      <c r="F251" s="148"/>
      <c r="G251" s="148"/>
      <c r="H251" s="148"/>
      <c r="I251" s="148"/>
      <c r="J251" s="148"/>
      <c r="K251" s="79"/>
      <c r="L251" s="148">
        <v>113.6</v>
      </c>
      <c r="M251" s="148">
        <v>106.4</v>
      </c>
      <c r="N251" s="148">
        <v>104.5</v>
      </c>
      <c r="O251" s="148">
        <v>105.8</v>
      </c>
      <c r="P251" s="148">
        <v>108.1</v>
      </c>
      <c r="Q251" s="148">
        <v>110.5</v>
      </c>
      <c r="R251" s="148">
        <v>100.5</v>
      </c>
      <c r="S251" s="148">
        <v>106.9</v>
      </c>
      <c r="T251" s="148">
        <v>106.1</v>
      </c>
      <c r="U251" s="148">
        <v>106.2</v>
      </c>
      <c r="V251" s="372" t="s">
        <v>132</v>
      </c>
      <c r="W251" s="247" t="s">
        <v>83</v>
      </c>
    </row>
    <row r="252" spans="1:23">
      <c r="A252" s="148"/>
      <c r="B252" s="148"/>
      <c r="C252" s="148"/>
      <c r="D252" s="148"/>
      <c r="E252" s="148"/>
      <c r="F252" s="148"/>
      <c r="G252" s="148"/>
      <c r="H252" s="148"/>
      <c r="I252" s="148"/>
      <c r="J252" s="148"/>
      <c r="K252" s="79"/>
      <c r="L252" s="148">
        <v>113.4</v>
      </c>
      <c r="M252" s="148">
        <v>106.2</v>
      </c>
      <c r="N252" s="148">
        <v>103.7</v>
      </c>
      <c r="O252" s="148">
        <v>105.3</v>
      </c>
      <c r="P252" s="148">
        <v>108.9</v>
      </c>
      <c r="Q252" s="148">
        <v>111.8</v>
      </c>
      <c r="R252" s="148">
        <v>100.8</v>
      </c>
      <c r="S252" s="148">
        <v>107</v>
      </c>
      <c r="T252" s="148">
        <v>106.5</v>
      </c>
      <c r="U252" s="148">
        <v>106.2</v>
      </c>
      <c r="V252" s="372" t="s">
        <v>133</v>
      </c>
      <c r="W252" s="247" t="s">
        <v>83</v>
      </c>
    </row>
    <row r="253" spans="1:23" ht="13.8">
      <c r="A253" s="148"/>
      <c r="B253" s="148"/>
      <c r="C253" s="148"/>
      <c r="D253" s="148"/>
      <c r="E253" s="148"/>
      <c r="F253" s="148"/>
      <c r="G253" s="148"/>
      <c r="H253" s="148"/>
      <c r="I253" s="148"/>
      <c r="J253" s="148"/>
      <c r="K253" s="79"/>
      <c r="L253" s="137" t="s">
        <v>344</v>
      </c>
      <c r="M253" s="1"/>
      <c r="N253" s="149"/>
      <c r="O253" s="149"/>
      <c r="P253" s="149"/>
      <c r="Q253" s="149"/>
      <c r="R253" s="150"/>
      <c r="S253" s="150"/>
      <c r="T253" s="154"/>
      <c r="U253" s="128" t="s">
        <v>345</v>
      </c>
      <c r="V253" s="373"/>
      <c r="W253" s="128"/>
    </row>
    <row r="254" spans="1:23">
      <c r="A254" s="148"/>
      <c r="B254" s="148"/>
      <c r="C254" s="148"/>
      <c r="D254" s="148"/>
      <c r="E254" s="148"/>
      <c r="F254" s="148"/>
      <c r="G254" s="148"/>
      <c r="H254" s="148"/>
      <c r="I254" s="148"/>
      <c r="J254" s="148"/>
      <c r="K254" s="79"/>
      <c r="L254" s="148">
        <v>3.7000000000000024</v>
      </c>
      <c r="M254" s="148">
        <v>2.5</v>
      </c>
      <c r="N254" s="148">
        <v>1.9000000000000059</v>
      </c>
      <c r="O254" s="148">
        <v>2.2000000000000028</v>
      </c>
      <c r="P254" s="148">
        <v>3.7000000000000024</v>
      </c>
      <c r="Q254" s="148">
        <v>6.5</v>
      </c>
      <c r="R254" s="148">
        <v>3.5000000000000004</v>
      </c>
      <c r="S254" s="148">
        <v>5.5</v>
      </c>
      <c r="T254" s="148">
        <v>4.9000000000000057</v>
      </c>
      <c r="U254" s="148">
        <v>3.7999999999999972</v>
      </c>
      <c r="V254" s="373"/>
      <c r="W254" s="128">
        <v>2021</v>
      </c>
    </row>
    <row r="255" spans="1:23">
      <c r="A255" s="148"/>
      <c r="B255" s="148"/>
      <c r="C255" s="148"/>
      <c r="D255" s="148"/>
      <c r="E255" s="148"/>
      <c r="F255" s="148"/>
      <c r="G255" s="148"/>
      <c r="H255" s="148"/>
      <c r="I255" s="148"/>
      <c r="J255" s="148"/>
      <c r="K255" s="79"/>
      <c r="L255" s="148">
        <v>7.4252651880424319</v>
      </c>
      <c r="M255" s="148">
        <v>-2.1463414634146369</v>
      </c>
      <c r="N255" s="148">
        <v>2.5515210991167754</v>
      </c>
      <c r="O255" s="148">
        <v>1.0763209393346322</v>
      </c>
      <c r="P255" s="148">
        <v>3.9537126325940157</v>
      </c>
      <c r="Q255" s="148">
        <v>6.8544600938967113</v>
      </c>
      <c r="R255" s="148">
        <v>3.3816425120772946</v>
      </c>
      <c r="S255" s="148">
        <v>3.7914691943127963</v>
      </c>
      <c r="T255" s="148">
        <v>4.1944709246901724</v>
      </c>
      <c r="U255" s="148">
        <v>2.986512524084787</v>
      </c>
      <c r="V255" s="373"/>
      <c r="W255" s="128">
        <v>2022</v>
      </c>
    </row>
    <row r="256" spans="1:23">
      <c r="A256" s="148"/>
      <c r="B256" s="148"/>
      <c r="C256" s="148"/>
      <c r="D256" s="148"/>
      <c r="E256" s="148"/>
      <c r="F256" s="148"/>
      <c r="G256" s="148"/>
      <c r="H256" s="148"/>
      <c r="I256" s="148"/>
      <c r="J256" s="148"/>
      <c r="K256" s="79"/>
      <c r="L256" s="148">
        <v>1.3464991023339317</v>
      </c>
      <c r="M256" s="148">
        <v>4.0877367896311156</v>
      </c>
      <c r="N256" s="148">
        <v>0</v>
      </c>
      <c r="O256" s="148">
        <v>1.6456921587608933</v>
      </c>
      <c r="P256" s="148">
        <v>1.5769944341372937</v>
      </c>
      <c r="Q256" s="148">
        <v>-1.2302284710017499</v>
      </c>
      <c r="R256" s="148">
        <v>-3.8317757009345739</v>
      </c>
      <c r="S256" s="148">
        <v>-0.45662100456621002</v>
      </c>
      <c r="T256" s="148">
        <v>-1.0064043915827945</v>
      </c>
      <c r="U256" s="148">
        <v>9.3545369504204223E-2</v>
      </c>
      <c r="V256" s="373"/>
      <c r="W256" s="128">
        <v>2023</v>
      </c>
    </row>
    <row r="257" spans="1:23">
      <c r="A257" s="148"/>
      <c r="B257" s="148"/>
      <c r="C257" s="148"/>
      <c r="D257" s="148"/>
      <c r="E257" s="148"/>
      <c r="F257" s="148"/>
      <c r="G257" s="148"/>
      <c r="H257" s="148"/>
      <c r="I257" s="148"/>
      <c r="J257" s="148"/>
      <c r="K257" s="79"/>
      <c r="L257" s="148">
        <v>4.6666666666666714</v>
      </c>
      <c r="M257" s="148">
        <v>3.1187122736418451</v>
      </c>
      <c r="N257" s="148">
        <v>0.38910505836576431</v>
      </c>
      <c r="O257" s="148">
        <v>1.4720314033366044</v>
      </c>
      <c r="P257" s="148">
        <v>0.75471698113207275</v>
      </c>
      <c r="Q257" s="148">
        <v>3.3088235294117725</v>
      </c>
      <c r="R257" s="148">
        <v>0</v>
      </c>
      <c r="S257" s="148">
        <v>9.2250922509219846E-2</v>
      </c>
      <c r="T257" s="148">
        <v>0.65116279069767702</v>
      </c>
      <c r="U257" s="148">
        <v>1.1428571428571457</v>
      </c>
      <c r="V257" s="372" t="s">
        <v>81</v>
      </c>
      <c r="W257" s="247">
        <v>2022</v>
      </c>
    </row>
    <row r="258" spans="1:23">
      <c r="A258" s="148"/>
      <c r="B258" s="148"/>
      <c r="C258" s="148"/>
      <c r="D258" s="148"/>
      <c r="E258" s="148"/>
      <c r="F258" s="148"/>
      <c r="G258" s="148"/>
      <c r="H258" s="148"/>
      <c r="I258" s="148"/>
      <c r="J258" s="148"/>
      <c r="K258" s="79"/>
      <c r="L258" s="148">
        <v>3.0027297543221083</v>
      </c>
      <c r="M258" s="148">
        <v>-1.5609756097560921</v>
      </c>
      <c r="N258" s="148">
        <v>1.744186046511625</v>
      </c>
      <c r="O258" s="148">
        <v>0.580270793036745</v>
      </c>
      <c r="P258" s="148">
        <v>1.5917602996254709</v>
      </c>
      <c r="Q258" s="148">
        <v>1.8683274021352261</v>
      </c>
      <c r="R258" s="148">
        <v>1.6037735849056631</v>
      </c>
      <c r="S258" s="148">
        <v>1.1059907834101408</v>
      </c>
      <c r="T258" s="148">
        <v>1.3863216266173752</v>
      </c>
      <c r="U258" s="148">
        <v>1.1299435028248614</v>
      </c>
      <c r="V258" s="372" t="s">
        <v>82</v>
      </c>
      <c r="W258" s="247" t="s">
        <v>83</v>
      </c>
    </row>
    <row r="259" spans="1:23">
      <c r="A259" s="148"/>
      <c r="B259" s="148"/>
      <c r="C259" s="148"/>
      <c r="D259" s="148"/>
      <c r="E259" s="148"/>
      <c r="F259" s="148"/>
      <c r="G259" s="148"/>
      <c r="H259" s="148"/>
      <c r="I259" s="148"/>
      <c r="J259" s="148"/>
      <c r="K259" s="79"/>
      <c r="L259" s="148">
        <v>-1.6784452296819838</v>
      </c>
      <c r="M259" s="148">
        <v>-0.69375619425173718</v>
      </c>
      <c r="N259" s="148">
        <v>0.47619047619047622</v>
      </c>
      <c r="O259" s="148">
        <v>0</v>
      </c>
      <c r="P259" s="148">
        <v>-9.2165898617506278E-2</v>
      </c>
      <c r="Q259" s="148">
        <v>0.26200873362445165</v>
      </c>
      <c r="R259" s="148">
        <v>9.2850510677803449E-2</v>
      </c>
      <c r="S259" s="148">
        <v>0.54694621695532752</v>
      </c>
      <c r="T259" s="148">
        <v>0.27347310847766376</v>
      </c>
      <c r="U259" s="148">
        <v>9.3109869646177193E-2</v>
      </c>
      <c r="V259" s="372" t="s">
        <v>84</v>
      </c>
      <c r="W259" s="247" t="s">
        <v>83</v>
      </c>
    </row>
    <row r="260" spans="1:23">
      <c r="A260" s="156"/>
      <c r="B260" s="156"/>
      <c r="C260" s="156"/>
      <c r="D260" s="156"/>
      <c r="E260" s="156"/>
      <c r="F260" s="156"/>
      <c r="G260" s="156"/>
      <c r="H260" s="156"/>
      <c r="I260" s="156"/>
      <c r="J260" s="156"/>
      <c r="K260" s="157"/>
      <c r="L260" s="148">
        <v>-8.9847259658575318E-2</v>
      </c>
      <c r="M260" s="148">
        <v>-1.1976047904191645</v>
      </c>
      <c r="N260" s="148">
        <v>-0.66350710900474197</v>
      </c>
      <c r="O260" s="148">
        <v>-1.4423076923076923</v>
      </c>
      <c r="P260" s="148">
        <v>-0.36900369003690559</v>
      </c>
      <c r="Q260" s="148">
        <v>-1.1324041811846666</v>
      </c>
      <c r="R260" s="148">
        <v>-0.55658627087197998</v>
      </c>
      <c r="S260" s="148">
        <v>9.0661831369001383E-2</v>
      </c>
      <c r="T260" s="148">
        <v>-0.45454545454545453</v>
      </c>
      <c r="U260" s="148">
        <v>-0.93023255813953487</v>
      </c>
      <c r="V260" s="372" t="s">
        <v>85</v>
      </c>
      <c r="W260" s="247" t="s">
        <v>83</v>
      </c>
    </row>
    <row r="261" spans="1:23">
      <c r="A261" s="56"/>
      <c r="B261" s="56"/>
      <c r="C261" s="56"/>
      <c r="D261" s="56"/>
      <c r="E261" s="56"/>
      <c r="F261" s="56"/>
      <c r="G261" s="158"/>
      <c r="H261" s="158"/>
      <c r="I261" s="158"/>
      <c r="J261" s="158"/>
      <c r="K261" s="159"/>
      <c r="L261" s="148">
        <v>0.26978417266186794</v>
      </c>
      <c r="M261" s="148">
        <v>4.7474747474747501</v>
      </c>
      <c r="N261" s="148">
        <v>-9.5419847328238855E-2</v>
      </c>
      <c r="O261" s="148">
        <v>2.1463414634146369</v>
      </c>
      <c r="P261" s="148">
        <v>1.6666666666666639</v>
      </c>
      <c r="Q261" s="148">
        <v>0.1762114537444959</v>
      </c>
      <c r="R261" s="148">
        <v>-2.9850746268656745</v>
      </c>
      <c r="S261" s="148">
        <v>0.99637681159419778</v>
      </c>
      <c r="T261" s="148">
        <v>0.2739726027397234</v>
      </c>
      <c r="U261" s="148">
        <v>1.2206572769953026</v>
      </c>
      <c r="V261" s="372" t="s">
        <v>81</v>
      </c>
      <c r="W261" s="247" t="s">
        <v>399</v>
      </c>
    </row>
    <row r="262" spans="1:2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48">
        <v>3.1390134529147984</v>
      </c>
      <c r="M262" s="148">
        <v>0.77145612343297698</v>
      </c>
      <c r="N262" s="148">
        <v>9.5510983763127319E-2</v>
      </c>
      <c r="O262" s="148">
        <v>0.66857688634193202</v>
      </c>
      <c r="P262" s="148">
        <v>0.36429872495446786</v>
      </c>
      <c r="Q262" s="148">
        <v>-0.43975373790677219</v>
      </c>
      <c r="R262" s="148">
        <v>-1.9230769230769231</v>
      </c>
      <c r="S262" s="148">
        <v>-1.5246636771300475</v>
      </c>
      <c r="T262" s="148">
        <v>-1.183970856102001</v>
      </c>
      <c r="U262" s="148">
        <v>-0.37105751391464886</v>
      </c>
      <c r="V262" s="372" t="s">
        <v>82</v>
      </c>
      <c r="W262" s="247" t="s">
        <v>83</v>
      </c>
    </row>
    <row r="263" spans="1:2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48">
        <v>-1.7391304347826086</v>
      </c>
      <c r="M263" s="148">
        <v>-0.19138755980861516</v>
      </c>
      <c r="N263" s="148">
        <v>-0.47709923664122139</v>
      </c>
      <c r="O263" s="148">
        <v>-0.56925996204934393</v>
      </c>
      <c r="P263" s="148">
        <v>-0.72595281306714798</v>
      </c>
      <c r="Q263" s="148">
        <v>-1.6784452296819838</v>
      </c>
      <c r="R263" s="148">
        <v>0.88235294117647611</v>
      </c>
      <c r="S263" s="148">
        <v>-0.72859744990892272</v>
      </c>
      <c r="T263" s="148">
        <v>-0.55299539170506395</v>
      </c>
      <c r="U263" s="148">
        <v>-0.55865921787710293</v>
      </c>
      <c r="V263" s="372" t="s">
        <v>84</v>
      </c>
      <c r="W263" s="247" t="s">
        <v>83</v>
      </c>
    </row>
    <row r="264" spans="1:2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48">
        <v>-1.0619469026548698</v>
      </c>
      <c r="M264" s="148">
        <v>0.19175455417066428</v>
      </c>
      <c r="N264" s="148">
        <v>0.19175455417066428</v>
      </c>
      <c r="O264" s="148">
        <v>0.38167938931298256</v>
      </c>
      <c r="P264" s="148">
        <v>-0.82266910420475836</v>
      </c>
      <c r="Q264" s="148">
        <v>-8.9847259658575318E-2</v>
      </c>
      <c r="R264" s="148">
        <v>-0.97181729834791064</v>
      </c>
      <c r="S264" s="148">
        <v>-2.5688073394495388</v>
      </c>
      <c r="T264" s="148">
        <v>-1.3901760889712698</v>
      </c>
      <c r="U264" s="148">
        <v>-0.56179775280898347</v>
      </c>
      <c r="V264" s="372" t="s">
        <v>85</v>
      </c>
      <c r="W264" s="247" t="s">
        <v>83</v>
      </c>
    </row>
    <row r="265" spans="1:2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48">
        <v>0.9838998211091311</v>
      </c>
      <c r="M265" s="148">
        <v>1.6267942583732085</v>
      </c>
      <c r="N265" s="148">
        <v>-0.57416267942583188</v>
      </c>
      <c r="O265" s="148">
        <v>0.28517110266159423</v>
      </c>
      <c r="P265" s="148">
        <v>0</v>
      </c>
      <c r="Q265" s="148">
        <v>-0.17985611510791621</v>
      </c>
      <c r="R265" s="148">
        <v>-0.88321884200196821</v>
      </c>
      <c r="S265" s="148">
        <v>0.75329566854990315</v>
      </c>
      <c r="T265" s="148">
        <v>9.3984962406009689E-2</v>
      </c>
      <c r="U265" s="148">
        <v>0</v>
      </c>
      <c r="V265" s="372" t="s">
        <v>81</v>
      </c>
      <c r="W265" s="247" t="s">
        <v>415</v>
      </c>
    </row>
    <row r="266" spans="1:23" ht="15.6">
      <c r="A266" s="132"/>
      <c r="B266" s="160"/>
      <c r="C266" s="136"/>
      <c r="D266" s="153"/>
      <c r="E266" s="132"/>
      <c r="F266" s="132"/>
      <c r="G266" s="132"/>
      <c r="H266" s="132"/>
      <c r="I266" s="132"/>
      <c r="J266" s="132"/>
      <c r="K266" s="132"/>
      <c r="L266" s="148">
        <v>2.3152270703472917</v>
      </c>
      <c r="M266" s="148">
        <v>1.6569200779727127</v>
      </c>
      <c r="N266" s="148">
        <v>0.57361376673040976</v>
      </c>
      <c r="O266" s="148">
        <v>1.0546500479386467</v>
      </c>
      <c r="P266" s="148">
        <v>0.90826521344232525</v>
      </c>
      <c r="Q266" s="148">
        <v>0.17590149516271139</v>
      </c>
      <c r="R266" s="148">
        <v>-0.86788813886210769</v>
      </c>
      <c r="S266" s="148">
        <v>-1.1669658886894176</v>
      </c>
      <c r="T266" s="148">
        <v>-0.45620437956204385</v>
      </c>
      <c r="U266" s="148">
        <v>0.27906976744185785</v>
      </c>
      <c r="V266" s="372" t="s">
        <v>134</v>
      </c>
      <c r="W266" s="247">
        <v>2023</v>
      </c>
    </row>
    <row r="267" spans="1:23" ht="15.6">
      <c r="A267" s="132"/>
      <c r="B267" s="132"/>
      <c r="C267" s="132"/>
      <c r="D267" s="132"/>
      <c r="E267" s="132"/>
      <c r="F267" s="132"/>
      <c r="G267" s="132"/>
      <c r="H267" s="132"/>
      <c r="I267" s="132"/>
      <c r="J267" s="132"/>
      <c r="K267" s="132"/>
      <c r="L267" s="148">
        <v>-1.4795474325500459</v>
      </c>
      <c r="M267" s="148">
        <v>0.28763183125598962</v>
      </c>
      <c r="N267" s="148">
        <v>-0.66539923954372893</v>
      </c>
      <c r="O267" s="148">
        <v>-0.18975332068311465</v>
      </c>
      <c r="P267" s="148">
        <v>-1.1701170117011677</v>
      </c>
      <c r="Q267" s="148">
        <v>-0.96575943810360709</v>
      </c>
      <c r="R267" s="148">
        <v>-1.5564202334630295</v>
      </c>
      <c r="S267" s="148">
        <v>-0.90826521344232525</v>
      </c>
      <c r="T267" s="148">
        <v>-1.0082493125572818</v>
      </c>
      <c r="U267" s="148">
        <v>-0.74211502782931094</v>
      </c>
      <c r="V267" s="372" t="s">
        <v>135</v>
      </c>
      <c r="W267" s="247" t="s">
        <v>83</v>
      </c>
    </row>
    <row r="268" spans="1:23" s="77" customFormat="1" ht="14.25" customHeight="1">
      <c r="A268" s="510"/>
      <c r="B268" s="510"/>
      <c r="C268" s="510"/>
      <c r="D268" s="510"/>
      <c r="E268" s="510"/>
      <c r="F268" s="510"/>
      <c r="G268" s="510"/>
      <c r="H268" s="510"/>
      <c r="I268" s="510"/>
      <c r="J268" s="510"/>
      <c r="K268" s="510"/>
      <c r="L268" s="148">
        <v>3.4452296819787911</v>
      </c>
      <c r="M268" s="148">
        <v>0.38240917782027312</v>
      </c>
      <c r="N268" s="148">
        <v>0.38277511961723032</v>
      </c>
      <c r="O268" s="148">
        <v>0.38022813688212115</v>
      </c>
      <c r="P268" s="148">
        <v>0.36429872495446786</v>
      </c>
      <c r="Q268" s="148">
        <v>0</v>
      </c>
      <c r="R268" s="148">
        <v>0.79051383399209207</v>
      </c>
      <c r="S268" s="148">
        <v>1.5582034830430824</v>
      </c>
      <c r="T268" s="148">
        <v>0.83333333333333848</v>
      </c>
      <c r="U268" s="148">
        <v>0.74766355140186647</v>
      </c>
      <c r="V268" s="372" t="s">
        <v>124</v>
      </c>
      <c r="W268" s="247" t="s">
        <v>83</v>
      </c>
    </row>
    <row r="269" spans="1:23" s="40" customFormat="1" ht="18" customHeight="1">
      <c r="A269" s="1"/>
      <c r="B269" s="128"/>
      <c r="C269" s="1"/>
      <c r="D269" s="1"/>
      <c r="E269" s="137"/>
      <c r="F269" s="1"/>
      <c r="G269" s="1"/>
      <c r="H269" s="1"/>
      <c r="I269" s="1"/>
      <c r="J269" s="1"/>
      <c r="K269" s="1"/>
      <c r="L269" s="148">
        <v>-2.8181041844577264</v>
      </c>
      <c r="M269" s="148">
        <v>-0.57142857142856607</v>
      </c>
      <c r="N269" s="148">
        <v>0.47664442326024781</v>
      </c>
      <c r="O269" s="148">
        <v>9.4696969696977773E-2</v>
      </c>
      <c r="P269" s="148">
        <v>-0.36297640653358049</v>
      </c>
      <c r="Q269" s="148">
        <v>-0.53191489361701627</v>
      </c>
      <c r="R269" s="148">
        <v>1.078431372549014</v>
      </c>
      <c r="S269" s="148">
        <v>-1.173285198555954</v>
      </c>
      <c r="T269" s="148">
        <v>-0.4591368227731864</v>
      </c>
      <c r="U269" s="148">
        <v>-0.27829313543598999</v>
      </c>
      <c r="V269" s="372" t="s">
        <v>125</v>
      </c>
      <c r="W269" s="247" t="s">
        <v>83</v>
      </c>
    </row>
    <row r="270" spans="1:23" s="40" customFormat="1" ht="18" customHeight="1">
      <c r="A270" s="1"/>
      <c r="B270" s="128"/>
      <c r="C270" s="1"/>
      <c r="D270" s="1"/>
      <c r="E270" s="137"/>
      <c r="F270" s="1"/>
      <c r="G270" s="1"/>
      <c r="H270" s="1"/>
      <c r="I270" s="1"/>
      <c r="J270" s="1"/>
      <c r="K270" s="1"/>
      <c r="L270" s="148">
        <v>-0.96660808435851886</v>
      </c>
      <c r="M270" s="148">
        <v>0.19157088122604274</v>
      </c>
      <c r="N270" s="148">
        <v>-1.4231499051233396</v>
      </c>
      <c r="O270" s="148">
        <v>-1.0406811731315124</v>
      </c>
      <c r="P270" s="148">
        <v>-0.45537340619307837</v>
      </c>
      <c r="Q270" s="148">
        <v>-0.80213903743316017</v>
      </c>
      <c r="R270" s="148">
        <v>-0.77594568380213114</v>
      </c>
      <c r="S270" s="148">
        <v>0.18264840182648662</v>
      </c>
      <c r="T270" s="148">
        <v>-0.36900369003690559</v>
      </c>
      <c r="U270" s="148">
        <v>-0.74418604651162523</v>
      </c>
      <c r="V270" s="372" t="s">
        <v>126</v>
      </c>
      <c r="W270" s="247" t="s">
        <v>83</v>
      </c>
    </row>
    <row r="271" spans="1:23" s="41" customFormat="1" ht="13.05" customHeight="1">
      <c r="A271" s="151"/>
      <c r="B271" s="161"/>
      <c r="C271" s="151"/>
      <c r="D271" s="151"/>
      <c r="E271" s="151"/>
      <c r="F271" s="151"/>
      <c r="G271" s="151"/>
      <c r="H271" s="151"/>
      <c r="I271" s="151"/>
      <c r="J271" s="151"/>
      <c r="K271" s="151"/>
      <c r="L271" s="148">
        <v>-0.17746228926353402</v>
      </c>
      <c r="M271" s="148">
        <v>-0.66921606118545762</v>
      </c>
      <c r="N271" s="148">
        <v>-0.48123195380173239</v>
      </c>
      <c r="O271" s="148">
        <v>-0.5736137667303961</v>
      </c>
      <c r="P271" s="148">
        <v>0</v>
      </c>
      <c r="Q271" s="148">
        <v>-0.89847259658580414</v>
      </c>
      <c r="R271" s="148">
        <v>0.97751710654936463</v>
      </c>
      <c r="S271" s="148">
        <v>-1.5496809480401119</v>
      </c>
      <c r="T271" s="148">
        <v>-0.55555555555555025</v>
      </c>
      <c r="U271" s="148">
        <v>-0.56232427366448789</v>
      </c>
      <c r="V271" s="372" t="s">
        <v>127</v>
      </c>
      <c r="W271" s="247" t="s">
        <v>83</v>
      </c>
    </row>
    <row r="272" spans="1:23" s="41" customFormat="1" ht="13.05" customHeight="1">
      <c r="A272" s="151"/>
      <c r="B272" s="161"/>
      <c r="C272" s="151"/>
      <c r="D272" s="151"/>
      <c r="E272" s="151"/>
      <c r="F272" s="151"/>
      <c r="G272" s="151"/>
      <c r="H272" s="151"/>
      <c r="I272" s="151"/>
      <c r="J272" s="151"/>
      <c r="K272" s="151"/>
      <c r="L272" s="148">
        <v>-0.17777777777778031</v>
      </c>
      <c r="M272" s="148">
        <v>-0.28873917228105039</v>
      </c>
      <c r="N272" s="148">
        <v>0.67698259187619791</v>
      </c>
      <c r="O272" s="148">
        <v>0.28846153846153577</v>
      </c>
      <c r="P272" s="148">
        <v>-0.54894784995424917</v>
      </c>
      <c r="Q272" s="148">
        <v>0.36264732547597978</v>
      </c>
      <c r="R272" s="148">
        <v>-1.2584704743465607</v>
      </c>
      <c r="S272" s="148">
        <v>-1.5740740740740766</v>
      </c>
      <c r="T272" s="148">
        <v>-1.0242085661080154</v>
      </c>
      <c r="U272" s="148">
        <v>-0.3770028275211984</v>
      </c>
      <c r="V272" s="372" t="s">
        <v>128</v>
      </c>
      <c r="W272" s="247" t="s">
        <v>83</v>
      </c>
    </row>
    <row r="273" spans="1:23" s="41" customFormat="1" ht="13.05" customHeight="1">
      <c r="A273" s="151"/>
      <c r="B273" s="161"/>
      <c r="C273" s="151"/>
      <c r="D273" s="151"/>
      <c r="E273" s="151"/>
      <c r="F273" s="151"/>
      <c r="G273" s="151"/>
      <c r="H273" s="151"/>
      <c r="I273" s="151"/>
      <c r="J273" s="151"/>
      <c r="K273" s="151"/>
      <c r="L273" s="148">
        <v>-1.4247551202137081</v>
      </c>
      <c r="M273" s="148">
        <v>1.2548262548262659</v>
      </c>
      <c r="N273" s="148">
        <v>-0.19212295869355298</v>
      </c>
      <c r="O273" s="148">
        <v>0.19175455417066428</v>
      </c>
      <c r="P273" s="148">
        <v>9.1996320147188893E-2</v>
      </c>
      <c r="Q273" s="148">
        <v>0.72267389340559818</v>
      </c>
      <c r="R273" s="148">
        <v>-0.68627450980392435</v>
      </c>
      <c r="S273" s="148">
        <v>-0.28222013170272547</v>
      </c>
      <c r="T273" s="148">
        <v>-9.4073377234237365E-2</v>
      </c>
      <c r="U273" s="148">
        <v>0</v>
      </c>
      <c r="V273" s="372" t="s">
        <v>129</v>
      </c>
      <c r="W273" s="247" t="s">
        <v>83</v>
      </c>
    </row>
    <row r="274" spans="1:23" s="41" customFormat="1" ht="13.05" customHeight="1">
      <c r="A274" s="151"/>
      <c r="B274" s="161"/>
      <c r="C274" s="151"/>
      <c r="D274" s="151"/>
      <c r="E274" s="151"/>
      <c r="F274" s="151"/>
      <c r="G274" s="151"/>
      <c r="H274" s="151"/>
      <c r="I274" s="151"/>
      <c r="J274" s="151"/>
      <c r="K274" s="151"/>
      <c r="L274" s="148">
        <v>1.4453477868111964</v>
      </c>
      <c r="M274" s="148">
        <v>0</v>
      </c>
      <c r="N274" s="148">
        <v>1.4436958614051971</v>
      </c>
      <c r="O274" s="148">
        <v>1.531100478468894</v>
      </c>
      <c r="P274" s="148">
        <v>-0.4595588235294118</v>
      </c>
      <c r="Q274" s="148">
        <v>0.26905829596412301</v>
      </c>
      <c r="R274" s="148">
        <v>1.0858835143139276</v>
      </c>
      <c r="S274" s="148">
        <v>0.47169811320754718</v>
      </c>
      <c r="T274" s="148">
        <v>0.37664783427494486</v>
      </c>
      <c r="U274" s="148">
        <v>1.4191106906338693</v>
      </c>
      <c r="V274" s="372" t="s">
        <v>130</v>
      </c>
      <c r="W274" s="247" t="s">
        <v>83</v>
      </c>
    </row>
    <row r="275" spans="1:23" s="41" customFormat="1" ht="13.05" customHeight="1">
      <c r="A275" s="151"/>
      <c r="B275" s="161"/>
      <c r="C275" s="151"/>
      <c r="D275" s="151"/>
      <c r="E275" s="151"/>
      <c r="F275" s="151"/>
      <c r="G275" s="151"/>
      <c r="H275" s="151"/>
      <c r="I275" s="151"/>
      <c r="J275" s="151"/>
      <c r="K275" s="151"/>
      <c r="L275" s="148">
        <v>-0.71237756010685405</v>
      </c>
      <c r="M275" s="148">
        <v>1.2392755004766416</v>
      </c>
      <c r="N275" s="148">
        <v>-1.5180265654649037</v>
      </c>
      <c r="O275" s="148">
        <v>-0.75400565504241024</v>
      </c>
      <c r="P275" s="148">
        <v>0</v>
      </c>
      <c r="Q275" s="148">
        <v>-0.98389982110911844</v>
      </c>
      <c r="R275" s="148">
        <v>0</v>
      </c>
      <c r="S275" s="148">
        <v>0.84507042253521658</v>
      </c>
      <c r="T275" s="148">
        <v>0.2814258911819994</v>
      </c>
      <c r="U275" s="148">
        <v>-0.74626865671641518</v>
      </c>
      <c r="V275" s="372" t="s">
        <v>131</v>
      </c>
      <c r="W275" s="247">
        <v>2024</v>
      </c>
    </row>
    <row r="276" spans="1:23" s="41" customFormat="1" ht="13.05" customHeight="1">
      <c r="A276" s="151"/>
      <c r="B276" s="161"/>
      <c r="C276" s="151"/>
      <c r="D276" s="151"/>
      <c r="E276" s="151"/>
      <c r="F276" s="1"/>
      <c r="G276" s="1"/>
      <c r="H276" s="1"/>
      <c r="I276" s="1"/>
      <c r="J276" s="151"/>
      <c r="K276" s="1"/>
      <c r="L276" s="148">
        <v>1.8834080717488737</v>
      </c>
      <c r="M276" s="148">
        <v>0.18832391713747915</v>
      </c>
      <c r="N276" s="148">
        <v>0.67437379576108181</v>
      </c>
      <c r="O276" s="148">
        <v>0.47483380816714149</v>
      </c>
      <c r="P276" s="148">
        <v>-0.1846722068328743</v>
      </c>
      <c r="Q276" s="148">
        <v>-0.18066847335140276</v>
      </c>
      <c r="R276" s="148">
        <v>-1.8554687500000056</v>
      </c>
      <c r="S276" s="148">
        <v>-0.46554934823091243</v>
      </c>
      <c r="T276" s="148">
        <v>-0.74836295603368697</v>
      </c>
      <c r="U276" s="148">
        <v>-0.18796992481203273</v>
      </c>
      <c r="V276" s="372" t="s">
        <v>132</v>
      </c>
      <c r="W276" s="247" t="s">
        <v>83</v>
      </c>
    </row>
    <row r="277" spans="1:23" s="41" customFormat="1" ht="13.05" customHeight="1" thickBot="1">
      <c r="A277" s="151"/>
      <c r="B277" s="161"/>
      <c r="C277" s="1"/>
      <c r="D277" s="1"/>
      <c r="E277" s="1"/>
      <c r="F277" s="1"/>
      <c r="G277" s="1"/>
      <c r="H277" s="1"/>
      <c r="I277" s="1"/>
      <c r="J277" s="1"/>
      <c r="K277" s="1"/>
      <c r="L277" s="374">
        <v>-0.17605633802815901</v>
      </c>
      <c r="M277" s="374">
        <v>-0.18796992481203273</v>
      </c>
      <c r="N277" s="374">
        <v>-0.76555023923444698</v>
      </c>
      <c r="O277" s="374">
        <v>-0.47258979206049151</v>
      </c>
      <c r="P277" s="374">
        <v>0.74005550416282273</v>
      </c>
      <c r="Q277" s="374">
        <v>1.1764705882352915</v>
      </c>
      <c r="R277" s="374">
        <v>0.29850746268656436</v>
      </c>
      <c r="S277" s="374">
        <v>9.3545369504204223E-2</v>
      </c>
      <c r="T277" s="374">
        <v>0.37700282752121178</v>
      </c>
      <c r="U277" s="374">
        <v>0</v>
      </c>
      <c r="V277" s="375" t="s">
        <v>133</v>
      </c>
      <c r="W277" s="376" t="s">
        <v>83</v>
      </c>
    </row>
    <row r="278" spans="1:23" s="40" customFormat="1" ht="12.75" customHeight="1" thickTop="1">
      <c r="A278" s="158"/>
      <c r="B278" s="162"/>
      <c r="C278" s="163"/>
      <c r="D278" s="163"/>
      <c r="E278" s="163"/>
      <c r="F278" s="163"/>
      <c r="G278" s="163"/>
      <c r="H278" s="163"/>
      <c r="I278" s="163"/>
      <c r="J278" s="163"/>
      <c r="K278" s="163"/>
      <c r="L278" s="266" t="s">
        <v>346</v>
      </c>
      <c r="M278" s="266"/>
      <c r="N278" s="267"/>
      <c r="O278" s="267"/>
      <c r="P278" s="267"/>
      <c r="Q278" s="267"/>
      <c r="R278" s="267"/>
      <c r="S278" s="132"/>
      <c r="T278" s="132"/>
      <c r="U278" s="132"/>
      <c r="V278" s="132"/>
      <c r="W278" s="268" t="s">
        <v>347</v>
      </c>
    </row>
    <row r="279" spans="1:23" s="40" customFormat="1" ht="17.100000000000001" customHeight="1">
      <c r="A279" s="1"/>
      <c r="B279" s="128"/>
      <c r="C279" s="149"/>
      <c r="D279" s="164"/>
      <c r="E279" s="1"/>
      <c r="F279" s="117"/>
      <c r="G279" s="1"/>
      <c r="H279" s="1"/>
      <c r="I279" s="117"/>
      <c r="J279" s="164"/>
      <c r="K279" s="164"/>
      <c r="L279" s="269" t="s">
        <v>348</v>
      </c>
      <c r="M279" s="270"/>
      <c r="N279" s="266"/>
      <c r="O279" s="266"/>
      <c r="P279" s="266"/>
      <c r="Q279" s="266"/>
      <c r="R279" s="267"/>
      <c r="S279" s="267"/>
      <c r="T279" s="267"/>
      <c r="U279" s="267"/>
      <c r="V279" s="270"/>
      <c r="W279" s="268" t="s">
        <v>349</v>
      </c>
    </row>
    <row r="280" spans="1:23" s="40" customFormat="1" ht="17.100000000000001" customHeight="1">
      <c r="A280" s="168" t="s">
        <v>311</v>
      </c>
      <c r="B280" s="128"/>
      <c r="C280" s="137"/>
      <c r="D280" s="1"/>
      <c r="E280" s="137"/>
      <c r="F280" s="137"/>
      <c r="G280" s="137"/>
      <c r="H280" s="137"/>
      <c r="I280" s="137"/>
      <c r="J280" s="137"/>
      <c r="K280" s="137"/>
      <c r="L280" s="132"/>
      <c r="M280" s="132"/>
      <c r="N280" s="132"/>
      <c r="O280" s="132"/>
      <c r="P280" s="132"/>
      <c r="Q280" s="132"/>
      <c r="R280" s="132"/>
      <c r="S280" s="132"/>
      <c r="T280" s="132"/>
      <c r="U280" s="132"/>
      <c r="V280" s="132"/>
      <c r="W280" s="132"/>
    </row>
    <row r="281" spans="1:23" s="40" customFormat="1" ht="10.5" customHeight="1">
      <c r="A281" s="1"/>
      <c r="B281" s="168" t="s">
        <v>216</v>
      </c>
      <c r="C281" s="155"/>
      <c r="D281" s="1"/>
      <c r="E281" s="117"/>
      <c r="F281" s="117"/>
      <c r="G281" s="117"/>
      <c r="H281" s="117"/>
      <c r="I281" s="117"/>
      <c r="J281" s="117"/>
      <c r="K281" s="117"/>
      <c r="L281" s="132"/>
      <c r="M281" s="132"/>
      <c r="N281" s="132"/>
      <c r="O281" s="132"/>
      <c r="P281" s="132"/>
      <c r="Q281" s="132"/>
      <c r="R281" s="132"/>
      <c r="S281" s="132"/>
      <c r="T281" s="132"/>
      <c r="U281" s="132"/>
      <c r="V281" s="132"/>
      <c r="W281" s="132"/>
    </row>
    <row r="282" spans="1:23" s="40" customFormat="1" ht="10.5" customHeight="1">
      <c r="A282" s="1"/>
      <c r="B282" s="128"/>
      <c r="C282" s="117"/>
      <c r="D282" s="117"/>
      <c r="E282" s="117"/>
      <c r="F282" s="117"/>
      <c r="G282" s="117"/>
      <c r="H282" s="117"/>
      <c r="I282" s="117"/>
      <c r="J282" s="117"/>
      <c r="K282" s="117"/>
      <c r="L282" s="132"/>
      <c r="M282" s="132"/>
      <c r="N282" s="132"/>
      <c r="O282" s="132"/>
      <c r="P282" s="132"/>
      <c r="Q282" s="132"/>
      <c r="R282" s="132"/>
      <c r="S282" s="132"/>
      <c r="T282" s="132"/>
      <c r="U282" s="132"/>
      <c r="V282" s="132"/>
      <c r="W282" s="132"/>
    </row>
    <row r="283" spans="1:23" s="40" customFormat="1" ht="17.100000000000001" customHeight="1" thickBot="1">
      <c r="A283" s="511" t="s">
        <v>265</v>
      </c>
      <c r="B283" s="511"/>
      <c r="C283" s="511"/>
      <c r="D283" s="511"/>
      <c r="E283" s="511"/>
      <c r="F283" s="511"/>
      <c r="G283" s="511"/>
      <c r="H283" s="511"/>
      <c r="I283" s="511"/>
      <c r="J283" s="511"/>
      <c r="K283" s="511"/>
      <c r="L283" s="132"/>
      <c r="M283" s="132"/>
      <c r="N283" s="132"/>
      <c r="O283" s="132"/>
      <c r="P283" s="132"/>
      <c r="Q283" s="132"/>
      <c r="R283" s="132"/>
      <c r="S283" s="132"/>
      <c r="T283" s="132"/>
      <c r="U283" s="132"/>
      <c r="V283" s="132"/>
      <c r="W283" s="132"/>
    </row>
    <row r="284" spans="1:23" s="40" customFormat="1" ht="10.5" customHeight="1" thickTop="1">
      <c r="A284" s="160" t="s">
        <v>311</v>
      </c>
      <c r="B284" s="132"/>
      <c r="C284" s="134"/>
      <c r="D284" s="153"/>
      <c r="E284" s="134"/>
      <c r="F284" s="134"/>
      <c r="G284" s="134"/>
      <c r="H284" s="134"/>
      <c r="I284" s="134"/>
      <c r="J284" s="134"/>
      <c r="K284" s="134"/>
      <c r="L284" s="134"/>
      <c r="M284" s="132"/>
      <c r="N284" s="134"/>
      <c r="O284" s="132"/>
      <c r="P284" s="132"/>
      <c r="Q284" s="132"/>
      <c r="R284" s="132"/>
      <c r="S284" s="132"/>
      <c r="T284" s="135" t="s">
        <v>353</v>
      </c>
      <c r="U284" s="117"/>
      <c r="V284" s="1"/>
      <c r="W284" s="128"/>
    </row>
    <row r="285" spans="1:23" s="40" customFormat="1" ht="10.5" customHeight="1">
      <c r="A285" s="132"/>
      <c r="B285" s="160" t="s">
        <v>216</v>
      </c>
      <c r="C285" s="136"/>
      <c r="D285" s="153"/>
      <c r="E285" s="132"/>
      <c r="F285" s="132"/>
      <c r="G285" s="132"/>
      <c r="H285" s="132"/>
      <c r="I285" s="132"/>
      <c r="J285" s="132"/>
      <c r="K285" s="132"/>
      <c r="L285" s="132"/>
      <c r="M285" s="276"/>
      <c r="N285" s="136"/>
      <c r="O285" s="132"/>
      <c r="P285" s="132"/>
      <c r="Q285" s="132"/>
      <c r="R285" s="132"/>
      <c r="S285" s="135" t="s">
        <v>354</v>
      </c>
      <c r="T285" s="132"/>
      <c r="U285" s="117"/>
      <c r="V285" s="1"/>
      <c r="W285" s="128"/>
    </row>
    <row r="286" spans="1:23" s="40" customFormat="1" ht="10.5" customHeight="1">
      <c r="A286" s="132"/>
      <c r="B286" s="132"/>
      <c r="C286" s="132"/>
      <c r="D286" s="132"/>
      <c r="E286" s="132"/>
      <c r="F286" s="132"/>
      <c r="G286" s="132"/>
      <c r="H286" s="132"/>
      <c r="I286" s="132"/>
      <c r="J286" s="132"/>
      <c r="K286" s="132"/>
      <c r="L286" s="132"/>
      <c r="M286" s="277"/>
      <c r="N286" s="132"/>
      <c r="O286" s="132"/>
      <c r="P286" s="132"/>
      <c r="Q286" s="132"/>
      <c r="R286" s="132"/>
      <c r="S286" s="278"/>
      <c r="T286" s="132"/>
      <c r="U286" s="117"/>
      <c r="V286" s="1"/>
      <c r="W286" s="128"/>
    </row>
    <row r="287" spans="1:23" s="40" customFormat="1" ht="17.100000000000001" customHeight="1" thickBot="1">
      <c r="A287" s="512" t="s">
        <v>410</v>
      </c>
      <c r="B287" s="512"/>
      <c r="C287" s="512"/>
      <c r="D287" s="512"/>
      <c r="E287" s="512"/>
      <c r="F287" s="512"/>
      <c r="G287" s="512"/>
      <c r="H287" s="512"/>
      <c r="I287" s="512"/>
      <c r="J287" s="512"/>
      <c r="K287" s="512"/>
      <c r="L287" s="512" t="s">
        <v>410</v>
      </c>
      <c r="M287" s="512"/>
      <c r="N287" s="512"/>
      <c r="O287" s="512"/>
      <c r="P287" s="512"/>
      <c r="Q287" s="512"/>
      <c r="R287" s="512"/>
      <c r="S287" s="512"/>
      <c r="T287" s="512"/>
      <c r="U287" s="53"/>
      <c r="V287" s="1"/>
      <c r="W287" s="128"/>
    </row>
    <row r="288" spans="1:23" s="40" customFormat="1" ht="10.5" customHeight="1" thickTop="1">
      <c r="A288" s="153"/>
      <c r="B288" s="271"/>
      <c r="C288" s="265" t="s">
        <v>87</v>
      </c>
      <c r="D288" s="265" t="s">
        <v>88</v>
      </c>
      <c r="E288" s="279" t="s">
        <v>89</v>
      </c>
      <c r="F288" s="280"/>
      <c r="G288" s="280"/>
      <c r="H288" s="280"/>
      <c r="I288" s="280"/>
      <c r="J288" s="280"/>
      <c r="K288" s="280"/>
      <c r="L288" s="280"/>
      <c r="M288" s="280"/>
      <c r="N288" s="280"/>
      <c r="O288" s="280"/>
      <c r="P288" s="280"/>
      <c r="Q288" s="281" t="s">
        <v>90</v>
      </c>
      <c r="R288" s="265" t="s">
        <v>53</v>
      </c>
      <c r="S288" s="265"/>
      <c r="T288" s="153"/>
      <c r="U288" s="117"/>
      <c r="V288" s="1"/>
      <c r="W288" s="128"/>
    </row>
    <row r="289" spans="1:23" s="40" customFormat="1" ht="10.5" customHeight="1">
      <c r="A289" s="153"/>
      <c r="B289" s="271"/>
      <c r="C289" s="265"/>
      <c r="D289" s="265"/>
      <c r="E289" s="282"/>
      <c r="F289" s="283"/>
      <c r="G289" s="283"/>
      <c r="H289" s="283"/>
      <c r="I289" s="284"/>
      <c r="J289" s="283"/>
      <c r="K289" s="285"/>
      <c r="L289" s="284"/>
      <c r="M289" s="283"/>
      <c r="N289" s="283"/>
      <c r="O289" s="283"/>
      <c r="P289" s="283"/>
      <c r="Q289" s="286"/>
      <c r="R289" s="265"/>
      <c r="S289" s="265"/>
      <c r="T289" s="153"/>
      <c r="U289" s="117"/>
      <c r="V289" s="1"/>
      <c r="W289" s="128"/>
    </row>
    <row r="290" spans="1:23" s="40" customFormat="1" ht="10.5" customHeight="1">
      <c r="A290" s="234"/>
      <c r="B290" s="287"/>
      <c r="C290" s="263"/>
      <c r="D290" s="263"/>
      <c r="E290" s="263" t="s">
        <v>54</v>
      </c>
      <c r="F290" s="263" t="s">
        <v>91</v>
      </c>
      <c r="G290" s="263" t="s">
        <v>92</v>
      </c>
      <c r="H290" s="263" t="s">
        <v>93</v>
      </c>
      <c r="I290" s="263" t="s">
        <v>94</v>
      </c>
      <c r="J290" s="262" t="s">
        <v>95</v>
      </c>
      <c r="K290" s="263" t="s">
        <v>96</v>
      </c>
      <c r="L290" s="261" t="s">
        <v>97</v>
      </c>
      <c r="M290" s="263" t="s">
        <v>314</v>
      </c>
      <c r="N290" s="263" t="s">
        <v>315</v>
      </c>
      <c r="O290" s="263" t="s">
        <v>316</v>
      </c>
      <c r="P290" s="263" t="s">
        <v>98</v>
      </c>
      <c r="Q290" s="262" t="s">
        <v>57</v>
      </c>
      <c r="R290" s="262"/>
      <c r="S290" s="263"/>
      <c r="T290" s="234"/>
      <c r="U290" s="151"/>
      <c r="V290" s="1"/>
      <c r="W290" s="128"/>
    </row>
    <row r="291" spans="1:23" s="40" customFormat="1" ht="17.100000000000001" customHeight="1">
      <c r="A291" s="234"/>
      <c r="B291" s="287"/>
      <c r="C291" s="263"/>
      <c r="D291" s="263"/>
      <c r="E291" s="263"/>
      <c r="F291" s="263" t="s">
        <v>99</v>
      </c>
      <c r="G291" s="263" t="s">
        <v>100</v>
      </c>
      <c r="H291" s="263" t="s">
        <v>101</v>
      </c>
      <c r="I291" s="263" t="s">
        <v>102</v>
      </c>
      <c r="J291" s="262"/>
      <c r="K291" s="263"/>
      <c r="L291" s="261"/>
      <c r="M291" s="263" t="s">
        <v>317</v>
      </c>
      <c r="N291" s="263" t="s">
        <v>318</v>
      </c>
      <c r="O291" s="263" t="s">
        <v>103</v>
      </c>
      <c r="P291" s="263"/>
      <c r="Q291" s="262"/>
      <c r="R291" s="262"/>
      <c r="S291" s="263"/>
      <c r="T291" s="234"/>
      <c r="U291" s="151"/>
      <c r="V291" s="1"/>
      <c r="W291" s="128"/>
    </row>
    <row r="292" spans="1:23" s="40" customFormat="1" ht="17.100000000000001" customHeight="1">
      <c r="A292" s="234"/>
      <c r="B292" s="287"/>
      <c r="C292" s="263"/>
      <c r="D292" s="263"/>
      <c r="E292" s="263"/>
      <c r="F292" s="263"/>
      <c r="G292" s="263"/>
      <c r="H292" s="263"/>
      <c r="I292" s="263"/>
      <c r="J292" s="262"/>
      <c r="K292" s="263"/>
      <c r="L292" s="261"/>
      <c r="M292" s="263"/>
      <c r="N292" s="263" t="s">
        <v>104</v>
      </c>
      <c r="O292" s="263"/>
      <c r="P292" s="263"/>
      <c r="Q292" s="262"/>
      <c r="R292" s="262"/>
      <c r="S292" s="263"/>
      <c r="T292" s="234"/>
      <c r="U292" s="151"/>
      <c r="V292" s="1"/>
      <c r="W292" s="128"/>
    </row>
    <row r="293" spans="1:23" s="40" customFormat="1" ht="17.100000000000001" customHeight="1">
      <c r="A293" s="234"/>
      <c r="B293" s="287"/>
      <c r="C293" s="263"/>
      <c r="D293" s="263"/>
      <c r="E293" s="263"/>
      <c r="F293" s="263"/>
      <c r="G293" s="263"/>
      <c r="H293" s="263"/>
      <c r="I293" s="263"/>
      <c r="J293" s="262"/>
      <c r="K293" s="263"/>
      <c r="L293" s="261"/>
      <c r="M293" s="263"/>
      <c r="N293" s="263" t="s">
        <v>319</v>
      </c>
      <c r="O293" s="263"/>
      <c r="P293" s="263"/>
      <c r="Q293" s="262"/>
      <c r="R293" s="262"/>
      <c r="S293" s="263"/>
      <c r="T293" s="234"/>
      <c r="U293" s="151"/>
      <c r="V293" s="1"/>
      <c r="W293" s="128"/>
    </row>
    <row r="294" spans="1:23" s="40" customFormat="1" ht="10.5" customHeight="1">
      <c r="A294" s="234"/>
      <c r="B294" s="287"/>
      <c r="C294" s="263"/>
      <c r="D294" s="263"/>
      <c r="E294" s="263"/>
      <c r="F294" s="263"/>
      <c r="G294" s="263"/>
      <c r="H294" s="263"/>
      <c r="I294" s="263"/>
      <c r="J294" s="262"/>
      <c r="K294" s="263"/>
      <c r="L294" s="288"/>
      <c r="M294" s="263" t="s">
        <v>320</v>
      </c>
      <c r="N294" s="263" t="s">
        <v>321</v>
      </c>
      <c r="O294" s="263" t="s">
        <v>319</v>
      </c>
      <c r="P294" s="263"/>
      <c r="Q294" s="262"/>
      <c r="R294" s="262"/>
      <c r="S294" s="263"/>
      <c r="T294" s="234"/>
      <c r="U294" s="151"/>
      <c r="V294" s="1"/>
      <c r="W294" s="128"/>
    </row>
    <row r="295" spans="1:23" s="40" customFormat="1" ht="10.5" customHeight="1">
      <c r="A295" s="234"/>
      <c r="B295" s="287"/>
      <c r="C295" s="263"/>
      <c r="D295" s="263"/>
      <c r="E295" s="263"/>
      <c r="F295" s="265" t="s">
        <v>105</v>
      </c>
      <c r="G295" s="265" t="s">
        <v>106</v>
      </c>
      <c r="H295" s="265" t="s">
        <v>107</v>
      </c>
      <c r="I295" s="265" t="s">
        <v>108</v>
      </c>
      <c r="J295" s="262"/>
      <c r="K295" s="265" t="s">
        <v>109</v>
      </c>
      <c r="L295" s="288" t="s">
        <v>110</v>
      </c>
      <c r="M295" s="263" t="s">
        <v>322</v>
      </c>
      <c r="N295" s="263" t="s">
        <v>323</v>
      </c>
      <c r="O295" s="263" t="s">
        <v>324</v>
      </c>
      <c r="P295" s="263" t="s">
        <v>319</v>
      </c>
      <c r="Q295" s="262"/>
      <c r="R295" s="262"/>
      <c r="S295" s="263"/>
      <c r="T295" s="234"/>
      <c r="U295" s="151"/>
      <c r="V295" s="1"/>
      <c r="W295" s="128"/>
    </row>
    <row r="296" spans="1:23" s="40" customFormat="1" ht="17.100000000000001" customHeight="1">
      <c r="A296" s="289"/>
      <c r="B296" s="290"/>
      <c r="C296" s="275" t="s">
        <v>111</v>
      </c>
      <c r="D296" s="275" t="s">
        <v>112</v>
      </c>
      <c r="E296" s="275" t="s">
        <v>74</v>
      </c>
      <c r="F296" s="275" t="s">
        <v>113</v>
      </c>
      <c r="G296" s="275" t="s">
        <v>114</v>
      </c>
      <c r="H296" s="275" t="s">
        <v>113</v>
      </c>
      <c r="I296" s="275" t="s">
        <v>115</v>
      </c>
      <c r="J296" s="273" t="s">
        <v>116</v>
      </c>
      <c r="K296" s="275" t="s">
        <v>117</v>
      </c>
      <c r="L296" s="272" t="s">
        <v>118</v>
      </c>
      <c r="M296" s="275" t="s">
        <v>325</v>
      </c>
      <c r="N296" s="275" t="s">
        <v>326</v>
      </c>
      <c r="O296" s="275" t="s">
        <v>327</v>
      </c>
      <c r="P296" s="275" t="s">
        <v>328</v>
      </c>
      <c r="Q296" s="273" t="s">
        <v>76</v>
      </c>
      <c r="R296" s="273" t="s">
        <v>329</v>
      </c>
      <c r="S296" s="291"/>
      <c r="T296" s="289"/>
      <c r="U296" s="151"/>
      <c r="V296" s="1"/>
      <c r="W296" s="128"/>
    </row>
    <row r="297" spans="1:23" s="40" customFormat="1" ht="10.5" customHeight="1">
      <c r="A297" s="158" t="s">
        <v>80</v>
      </c>
      <c r="B297" s="162">
        <v>2023</v>
      </c>
      <c r="C297" s="378">
        <v>8.148808976363469</v>
      </c>
      <c r="D297" s="163">
        <v>19.778717925135659</v>
      </c>
      <c r="E297" s="163">
        <v>6.3082865814402647</v>
      </c>
      <c r="F297" s="163">
        <v>0.48192771084337355</v>
      </c>
      <c r="G297" s="163">
        <v>6.7070725650694385</v>
      </c>
      <c r="H297" s="163">
        <v>1.9139152027959165</v>
      </c>
      <c r="I297" s="163">
        <v>5.3063551917594047</v>
      </c>
      <c r="J297" s="163">
        <v>10.75563321990251</v>
      </c>
      <c r="K297" s="163">
        <v>1.2447346638462247</v>
      </c>
      <c r="L297" s="163">
        <v>1.1974616021337257</v>
      </c>
      <c r="M297" s="163">
        <v>7.062080382599099</v>
      </c>
      <c r="N297" s="163">
        <v>27.020509518991997</v>
      </c>
      <c r="O297" s="163">
        <v>1.4158006070081854</v>
      </c>
      <c r="P297" s="163">
        <v>2.6579600846132623</v>
      </c>
      <c r="Q297" s="163">
        <v>72.072289156626496</v>
      </c>
      <c r="R297" s="379">
        <v>100</v>
      </c>
      <c r="S297" s="380">
        <v>2023</v>
      </c>
      <c r="T297" s="1" t="s">
        <v>330</v>
      </c>
      <c r="U297" s="117"/>
      <c r="V297" s="117"/>
      <c r="W297" s="128"/>
    </row>
    <row r="298" spans="1:23" s="40" customFormat="1" ht="10.5" customHeight="1">
      <c r="A298" s="1"/>
      <c r="B298" s="381"/>
      <c r="C298" s="117" t="s">
        <v>342</v>
      </c>
      <c r="D298" s="164"/>
      <c r="E298" s="1"/>
      <c r="F298" s="117"/>
      <c r="G298" s="1"/>
      <c r="H298" s="1"/>
      <c r="I298" s="117"/>
      <c r="J298" s="164"/>
      <c r="K298" s="164"/>
      <c r="L298" s="164"/>
      <c r="M298" s="164"/>
      <c r="N298" s="164"/>
      <c r="O298" s="164"/>
      <c r="P298" s="164"/>
      <c r="Q298" s="128"/>
      <c r="R298" s="128" t="s">
        <v>343</v>
      </c>
      <c r="S298" s="138"/>
      <c r="T298" s="128"/>
      <c r="U298" s="117"/>
      <c r="V298" s="117"/>
      <c r="W298" s="128"/>
    </row>
    <row r="299" spans="1:23" s="40" customFormat="1" ht="10.5" customHeight="1">
      <c r="A299" s="137">
        <v>2021</v>
      </c>
      <c r="B299" s="128"/>
      <c r="C299" s="378">
        <v>102.9</v>
      </c>
      <c r="D299" s="163">
        <v>156.5</v>
      </c>
      <c r="E299" s="163">
        <v>107.5</v>
      </c>
      <c r="F299" s="163">
        <v>108</v>
      </c>
      <c r="G299" s="163">
        <v>132.4</v>
      </c>
      <c r="H299" s="163">
        <v>122</v>
      </c>
      <c r="I299" s="163">
        <v>125.8</v>
      </c>
      <c r="J299" s="163">
        <v>107.8</v>
      </c>
      <c r="K299" s="163">
        <v>121.4</v>
      </c>
      <c r="L299" s="163">
        <v>111.2</v>
      </c>
      <c r="M299" s="163">
        <v>113.5</v>
      </c>
      <c r="N299" s="163">
        <v>102.7</v>
      </c>
      <c r="O299" s="163">
        <v>114</v>
      </c>
      <c r="P299" s="163">
        <v>127</v>
      </c>
      <c r="Q299" s="163">
        <v>111.5</v>
      </c>
      <c r="R299" s="163">
        <v>116.8</v>
      </c>
      <c r="S299" s="140"/>
      <c r="T299" s="128">
        <v>2021</v>
      </c>
      <c r="U299" s="117"/>
      <c r="V299" s="117"/>
      <c r="W299" s="128"/>
    </row>
    <row r="300" spans="1:23" s="40" customFormat="1" ht="17.100000000000001" customHeight="1">
      <c r="A300" s="137">
        <v>2022</v>
      </c>
      <c r="B300" s="128"/>
      <c r="C300" s="378">
        <v>112</v>
      </c>
      <c r="D300" s="163">
        <v>239.5</v>
      </c>
      <c r="E300" s="163">
        <v>117.5</v>
      </c>
      <c r="F300" s="163">
        <v>120.8</v>
      </c>
      <c r="G300" s="163">
        <v>155.4</v>
      </c>
      <c r="H300" s="163">
        <v>137</v>
      </c>
      <c r="I300" s="163">
        <v>136</v>
      </c>
      <c r="J300" s="163">
        <v>118.9</v>
      </c>
      <c r="K300" s="163">
        <v>139.80000000000001</v>
      </c>
      <c r="L300" s="163">
        <v>123.8</v>
      </c>
      <c r="M300" s="163">
        <v>130.4</v>
      </c>
      <c r="N300" s="163">
        <v>104.5</v>
      </c>
      <c r="O300" s="163">
        <v>139</v>
      </c>
      <c r="P300" s="163">
        <v>144.80000000000001</v>
      </c>
      <c r="Q300" s="163">
        <v>121</v>
      </c>
      <c r="R300" s="163">
        <v>135.5</v>
      </c>
      <c r="S300" s="140"/>
      <c r="T300" s="128">
        <v>2022</v>
      </c>
      <c r="U300" s="117"/>
      <c r="V300" s="117"/>
      <c r="W300" s="128"/>
    </row>
    <row r="301" spans="1:23" s="40" customFormat="1" ht="10.5" customHeight="1">
      <c r="A301" s="137">
        <v>2023</v>
      </c>
      <c r="B301" s="128"/>
      <c r="C301" s="378">
        <v>112</v>
      </c>
      <c r="D301" s="163">
        <v>190.4</v>
      </c>
      <c r="E301" s="163">
        <v>117.5</v>
      </c>
      <c r="F301" s="163">
        <v>120.7</v>
      </c>
      <c r="G301" s="163">
        <v>137.9</v>
      </c>
      <c r="H301" s="163">
        <v>131.1</v>
      </c>
      <c r="I301" s="163">
        <v>124</v>
      </c>
      <c r="J301" s="163">
        <v>117.8</v>
      </c>
      <c r="K301" s="163">
        <v>124.7</v>
      </c>
      <c r="L301" s="163">
        <v>111.9</v>
      </c>
      <c r="M301" s="163">
        <v>123.7</v>
      </c>
      <c r="N301" s="163">
        <v>107</v>
      </c>
      <c r="O301" s="163">
        <v>133.1</v>
      </c>
      <c r="P301" s="163">
        <v>134.1</v>
      </c>
      <c r="Q301" s="163">
        <v>117.8</v>
      </c>
      <c r="R301" s="163">
        <v>126.5</v>
      </c>
      <c r="S301" s="140"/>
      <c r="T301" s="128">
        <v>2023</v>
      </c>
      <c r="U301" s="117"/>
      <c r="V301" s="117"/>
      <c r="W301" s="128"/>
    </row>
    <row r="302" spans="1:23" s="40" customFormat="1" ht="10.5" customHeight="1">
      <c r="A302" s="382">
        <v>2022</v>
      </c>
      <c r="B302" s="383" t="s">
        <v>119</v>
      </c>
      <c r="C302" s="378">
        <v>109.5</v>
      </c>
      <c r="D302" s="163">
        <v>219.5</v>
      </c>
      <c r="E302" s="163">
        <v>114.5</v>
      </c>
      <c r="F302" s="163">
        <v>119.4</v>
      </c>
      <c r="G302" s="163">
        <v>157</v>
      </c>
      <c r="H302" s="163">
        <v>135.1</v>
      </c>
      <c r="I302" s="163">
        <v>137</v>
      </c>
      <c r="J302" s="163">
        <v>116.2</v>
      </c>
      <c r="K302" s="163">
        <v>139.1</v>
      </c>
      <c r="L302" s="163">
        <v>122</v>
      </c>
      <c r="M302" s="163">
        <v>125.5</v>
      </c>
      <c r="N302" s="163">
        <v>104</v>
      </c>
      <c r="O302" s="163">
        <v>129.5</v>
      </c>
      <c r="P302" s="163">
        <v>135.4</v>
      </c>
      <c r="Q302" s="129">
        <v>119.5</v>
      </c>
      <c r="R302" s="163">
        <v>131.30000000000001</v>
      </c>
      <c r="S302" s="372" t="s">
        <v>81</v>
      </c>
      <c r="T302" s="247">
        <v>2022</v>
      </c>
      <c r="U302" s="117"/>
      <c r="V302" s="117"/>
      <c r="W302" s="128"/>
    </row>
    <row r="303" spans="1:23" s="40" customFormat="1" ht="10.5" customHeight="1">
      <c r="A303" s="382" t="s">
        <v>83</v>
      </c>
      <c r="B303" s="383" t="s">
        <v>120</v>
      </c>
      <c r="C303" s="378">
        <v>112.5</v>
      </c>
      <c r="D303" s="163">
        <v>267.8</v>
      </c>
      <c r="E303" s="163">
        <v>118.5</v>
      </c>
      <c r="F303" s="163">
        <v>123.7</v>
      </c>
      <c r="G303" s="163">
        <v>163.4</v>
      </c>
      <c r="H303" s="163">
        <v>146.30000000000001</v>
      </c>
      <c r="I303" s="163">
        <v>139.1</v>
      </c>
      <c r="J303" s="163">
        <v>121</v>
      </c>
      <c r="K303" s="163">
        <v>143.6</v>
      </c>
      <c r="L303" s="163">
        <v>126.3</v>
      </c>
      <c r="M303" s="163">
        <v>131.9</v>
      </c>
      <c r="N303" s="163">
        <v>104.9</v>
      </c>
      <c r="O303" s="163">
        <v>138.6</v>
      </c>
      <c r="P303" s="163">
        <v>148.30000000000001</v>
      </c>
      <c r="Q303" s="129">
        <v>123.3</v>
      </c>
      <c r="R303" s="163">
        <v>140.30000000000001</v>
      </c>
      <c r="S303" s="372" t="s">
        <v>82</v>
      </c>
      <c r="T303" s="247" t="s">
        <v>83</v>
      </c>
      <c r="U303" s="117"/>
      <c r="V303" s="117"/>
      <c r="W303" s="128"/>
    </row>
    <row r="304" spans="1:23" s="40" customFormat="1" ht="17.100000000000001" customHeight="1">
      <c r="A304" s="382" t="s">
        <v>83</v>
      </c>
      <c r="B304" s="383" t="s">
        <v>84</v>
      </c>
      <c r="C304" s="378">
        <v>113.8</v>
      </c>
      <c r="D304" s="163">
        <v>252</v>
      </c>
      <c r="E304" s="163">
        <v>118.9</v>
      </c>
      <c r="F304" s="163">
        <v>122.3</v>
      </c>
      <c r="G304" s="163">
        <v>155</v>
      </c>
      <c r="H304" s="163">
        <v>136</v>
      </c>
      <c r="I304" s="163">
        <v>137.1</v>
      </c>
      <c r="J304" s="163">
        <v>120</v>
      </c>
      <c r="K304" s="163">
        <v>141.30000000000001</v>
      </c>
      <c r="L304" s="163">
        <v>126.2</v>
      </c>
      <c r="M304" s="163">
        <v>133.9</v>
      </c>
      <c r="N304" s="163">
        <v>104.2</v>
      </c>
      <c r="O304" s="163">
        <v>145</v>
      </c>
      <c r="P304" s="163">
        <v>152</v>
      </c>
      <c r="Q304" s="129">
        <v>122</v>
      </c>
      <c r="R304" s="163">
        <v>138.1</v>
      </c>
      <c r="S304" s="372" t="s">
        <v>84</v>
      </c>
      <c r="T304" s="247" t="s">
        <v>83</v>
      </c>
      <c r="U304" s="117"/>
      <c r="V304" s="117"/>
      <c r="W304" s="128"/>
    </row>
    <row r="305" spans="1:23" s="40" customFormat="1" ht="17.100000000000001" customHeight="1">
      <c r="A305" s="382" t="s">
        <v>83</v>
      </c>
      <c r="B305" s="383" t="s">
        <v>85</v>
      </c>
      <c r="C305" s="378">
        <v>112.4</v>
      </c>
      <c r="D305" s="163">
        <v>222.8</v>
      </c>
      <c r="E305" s="163">
        <v>118.8</v>
      </c>
      <c r="F305" s="163">
        <v>118</v>
      </c>
      <c r="G305" s="163">
        <v>143.6</v>
      </c>
      <c r="H305" s="163">
        <v>130.30000000000001</v>
      </c>
      <c r="I305" s="163">
        <v>128.80000000000001</v>
      </c>
      <c r="J305" s="163">
        <v>118.5</v>
      </c>
      <c r="K305" s="163">
        <v>132.5</v>
      </c>
      <c r="L305" s="163">
        <v>120</v>
      </c>
      <c r="M305" s="163">
        <v>130.5</v>
      </c>
      <c r="N305" s="163">
        <v>104.9</v>
      </c>
      <c r="O305" s="163">
        <v>142.9</v>
      </c>
      <c r="P305" s="163">
        <v>142.30000000000001</v>
      </c>
      <c r="Q305" s="129">
        <v>119.3</v>
      </c>
      <c r="R305" s="163">
        <v>132.5</v>
      </c>
      <c r="S305" s="372" t="s">
        <v>85</v>
      </c>
      <c r="T305" s="247" t="s">
        <v>83</v>
      </c>
      <c r="U305" s="117"/>
      <c r="V305" s="117"/>
      <c r="W305" s="128"/>
    </row>
    <row r="306" spans="1:23" s="40" customFormat="1" ht="17.100000000000001" customHeight="1">
      <c r="A306" s="382" t="s">
        <v>399</v>
      </c>
      <c r="B306" s="383" t="s">
        <v>119</v>
      </c>
      <c r="C306" s="378">
        <v>112.9</v>
      </c>
      <c r="D306" s="163">
        <v>191.5</v>
      </c>
      <c r="E306" s="163">
        <v>118.5</v>
      </c>
      <c r="F306" s="163">
        <v>121.9</v>
      </c>
      <c r="G306" s="163">
        <v>144.1</v>
      </c>
      <c r="H306" s="163">
        <v>134.1</v>
      </c>
      <c r="I306" s="163">
        <v>128</v>
      </c>
      <c r="J306" s="163">
        <v>122</v>
      </c>
      <c r="K306" s="163">
        <v>130.80000000000001</v>
      </c>
      <c r="L306" s="163">
        <v>116.7</v>
      </c>
      <c r="M306" s="163">
        <v>129.9</v>
      </c>
      <c r="N306" s="163">
        <v>106.3</v>
      </c>
      <c r="O306" s="163">
        <v>143.9</v>
      </c>
      <c r="P306" s="163">
        <v>141.5</v>
      </c>
      <c r="Q306" s="129">
        <v>120.5</v>
      </c>
      <c r="R306" s="163">
        <v>128.9</v>
      </c>
      <c r="S306" s="372" t="s">
        <v>81</v>
      </c>
      <c r="T306" s="247" t="s">
        <v>399</v>
      </c>
      <c r="U306" s="117"/>
      <c r="V306" s="117"/>
      <c r="W306" s="128"/>
    </row>
    <row r="307" spans="1:23" s="40" customFormat="1" ht="10.5" customHeight="1">
      <c r="A307" s="382" t="s">
        <v>83</v>
      </c>
      <c r="B307" s="383" t="s">
        <v>120</v>
      </c>
      <c r="C307" s="378">
        <v>112.9</v>
      </c>
      <c r="D307" s="163">
        <v>182.3</v>
      </c>
      <c r="E307" s="163">
        <v>118</v>
      </c>
      <c r="F307" s="163">
        <v>122</v>
      </c>
      <c r="G307" s="163">
        <v>141.1</v>
      </c>
      <c r="H307" s="163">
        <v>133.30000000000001</v>
      </c>
      <c r="I307" s="163">
        <v>126.4</v>
      </c>
      <c r="J307" s="163">
        <v>119.3</v>
      </c>
      <c r="K307" s="163">
        <v>127.4</v>
      </c>
      <c r="L307" s="163">
        <v>110.9</v>
      </c>
      <c r="M307" s="163">
        <v>124.9</v>
      </c>
      <c r="N307" s="163">
        <v>107.5</v>
      </c>
      <c r="O307" s="163">
        <v>138.6</v>
      </c>
      <c r="P307" s="163">
        <v>138.9</v>
      </c>
      <c r="Q307" s="129">
        <v>119.2</v>
      </c>
      <c r="R307" s="163">
        <v>126.9</v>
      </c>
      <c r="S307" s="372" t="s">
        <v>82</v>
      </c>
      <c r="T307" s="247" t="s">
        <v>83</v>
      </c>
      <c r="U307" s="117"/>
      <c r="V307" s="117"/>
      <c r="W307" s="128"/>
    </row>
    <row r="308" spans="1:23" s="40" customFormat="1" ht="10.5" customHeight="1">
      <c r="A308" s="382" t="s">
        <v>83</v>
      </c>
      <c r="B308" s="383" t="s">
        <v>84</v>
      </c>
      <c r="C308" s="378">
        <v>111.9</v>
      </c>
      <c r="D308" s="163">
        <v>193.5</v>
      </c>
      <c r="E308" s="163">
        <v>117</v>
      </c>
      <c r="F308" s="163">
        <v>119.5</v>
      </c>
      <c r="G308" s="163">
        <v>135.4</v>
      </c>
      <c r="H308" s="163">
        <v>129</v>
      </c>
      <c r="I308" s="163">
        <v>121.7</v>
      </c>
      <c r="J308" s="163">
        <v>115.3</v>
      </c>
      <c r="K308" s="163">
        <v>122</v>
      </c>
      <c r="L308" s="163">
        <v>110.2</v>
      </c>
      <c r="M308" s="163">
        <v>120.7</v>
      </c>
      <c r="N308" s="163">
        <v>107.4</v>
      </c>
      <c r="O308" s="163">
        <v>127.9</v>
      </c>
      <c r="P308" s="163">
        <v>129.6</v>
      </c>
      <c r="Q308" s="129">
        <v>116.4</v>
      </c>
      <c r="R308" s="163">
        <v>125.9</v>
      </c>
      <c r="S308" s="372" t="s">
        <v>84</v>
      </c>
      <c r="T308" s="247" t="s">
        <v>83</v>
      </c>
      <c r="U308" s="117"/>
      <c r="V308" s="117"/>
      <c r="W308" s="128"/>
    </row>
    <row r="309" spans="1:23" s="40" customFormat="1" ht="17.100000000000001" customHeight="1">
      <c r="A309" s="382" t="s">
        <v>83</v>
      </c>
      <c r="B309" s="383" t="s">
        <v>85</v>
      </c>
      <c r="C309" s="378">
        <v>110</v>
      </c>
      <c r="D309" s="163">
        <v>195.8</v>
      </c>
      <c r="E309" s="163">
        <v>115.8</v>
      </c>
      <c r="F309" s="163">
        <v>117.5</v>
      </c>
      <c r="G309" s="163">
        <v>130.5</v>
      </c>
      <c r="H309" s="163">
        <v>127.9</v>
      </c>
      <c r="I309" s="163">
        <v>119</v>
      </c>
      <c r="J309" s="163">
        <v>114.2</v>
      </c>
      <c r="K309" s="163">
        <v>116.3</v>
      </c>
      <c r="L309" s="163">
        <v>109.3</v>
      </c>
      <c r="M309" s="163">
        <v>120.2</v>
      </c>
      <c r="N309" s="163">
        <v>107</v>
      </c>
      <c r="O309" s="163">
        <v>124</v>
      </c>
      <c r="P309" s="163">
        <v>124.7</v>
      </c>
      <c r="Q309" s="129">
        <v>115</v>
      </c>
      <c r="R309" s="163">
        <v>124.8</v>
      </c>
      <c r="S309" s="372" t="s">
        <v>85</v>
      </c>
      <c r="T309" s="247" t="s">
        <v>83</v>
      </c>
      <c r="U309" s="117"/>
      <c r="V309" s="117"/>
      <c r="W309" s="128"/>
    </row>
    <row r="310" spans="1:23" s="40" customFormat="1" ht="10.5" customHeight="1">
      <c r="A310" s="382" t="s">
        <v>415</v>
      </c>
      <c r="B310" s="383" t="s">
        <v>119</v>
      </c>
      <c r="C310" s="378">
        <v>110.4</v>
      </c>
      <c r="D310" s="163">
        <v>185.5</v>
      </c>
      <c r="E310" s="163">
        <v>115.3</v>
      </c>
      <c r="F310" s="163">
        <v>118.9</v>
      </c>
      <c r="G310" s="163">
        <v>132.5</v>
      </c>
      <c r="H310" s="163">
        <v>128</v>
      </c>
      <c r="I310" s="163">
        <v>120.5</v>
      </c>
      <c r="J310" s="163">
        <v>114.3</v>
      </c>
      <c r="K310" s="163">
        <v>119.5</v>
      </c>
      <c r="L310" s="163">
        <v>108.3</v>
      </c>
      <c r="M310" s="163">
        <v>121.5</v>
      </c>
      <c r="N310" s="163">
        <v>107.5</v>
      </c>
      <c r="O310" s="163">
        <v>126.5</v>
      </c>
      <c r="P310" s="163">
        <v>123</v>
      </c>
      <c r="Q310" s="129">
        <v>115.7</v>
      </c>
      <c r="R310" s="163">
        <v>124</v>
      </c>
      <c r="S310" s="372" t="s">
        <v>81</v>
      </c>
      <c r="T310" s="247" t="s">
        <v>415</v>
      </c>
      <c r="U310" s="117"/>
      <c r="V310" s="117"/>
      <c r="W310" s="128"/>
    </row>
    <row r="311" spans="1:23" s="40" customFormat="1" ht="10.5" customHeight="1">
      <c r="A311" s="137">
        <v>2023</v>
      </c>
      <c r="B311" s="383" t="s">
        <v>220</v>
      </c>
      <c r="C311" s="378">
        <v>113.2</v>
      </c>
      <c r="D311" s="163">
        <v>192.1</v>
      </c>
      <c r="E311" s="163">
        <v>118.4</v>
      </c>
      <c r="F311" s="163">
        <v>122.3</v>
      </c>
      <c r="G311" s="163">
        <v>142</v>
      </c>
      <c r="H311" s="163">
        <v>135.80000000000001</v>
      </c>
      <c r="I311" s="163">
        <v>129</v>
      </c>
      <c r="J311" s="163">
        <v>123.2</v>
      </c>
      <c r="K311" s="163">
        <v>130.80000000000001</v>
      </c>
      <c r="L311" s="163">
        <v>112.6</v>
      </c>
      <c r="M311" s="163">
        <v>127</v>
      </c>
      <c r="N311" s="163">
        <v>108</v>
      </c>
      <c r="O311" s="163">
        <v>142.19999999999999</v>
      </c>
      <c r="P311" s="163">
        <v>139.1</v>
      </c>
      <c r="Q311" s="163">
        <v>120.7</v>
      </c>
      <c r="R311" s="163">
        <v>129.30000000000001</v>
      </c>
      <c r="S311" s="372" t="s">
        <v>134</v>
      </c>
      <c r="T311" s="128">
        <v>2023</v>
      </c>
      <c r="U311" s="117"/>
      <c r="V311" s="117"/>
      <c r="W311" s="128"/>
    </row>
    <row r="312" spans="1:23" s="40" customFormat="1" ht="10.5" customHeight="1">
      <c r="A312" s="137" t="s">
        <v>83</v>
      </c>
      <c r="B312" s="383" t="s">
        <v>221</v>
      </c>
      <c r="C312" s="378">
        <v>112.8</v>
      </c>
      <c r="D312" s="163">
        <v>181.4</v>
      </c>
      <c r="E312" s="163">
        <v>118.4</v>
      </c>
      <c r="F312" s="163">
        <v>122.3</v>
      </c>
      <c r="G312" s="163">
        <v>142.6</v>
      </c>
      <c r="H312" s="163">
        <v>132.9</v>
      </c>
      <c r="I312" s="163">
        <v>125.5</v>
      </c>
      <c r="J312" s="163">
        <v>118.6</v>
      </c>
      <c r="K312" s="163">
        <v>126.3</v>
      </c>
      <c r="L312" s="163">
        <v>110.9</v>
      </c>
      <c r="M312" s="163">
        <v>124.8</v>
      </c>
      <c r="N312" s="163">
        <v>107.5</v>
      </c>
      <c r="O312" s="163">
        <v>139.1</v>
      </c>
      <c r="P312" s="163">
        <v>142.80000000000001</v>
      </c>
      <c r="Q312" s="163">
        <v>119.1</v>
      </c>
      <c r="R312" s="163">
        <v>126.5</v>
      </c>
      <c r="S312" s="372" t="s">
        <v>135</v>
      </c>
      <c r="T312" s="247" t="s">
        <v>83</v>
      </c>
      <c r="U312" s="117"/>
      <c r="V312" s="117"/>
      <c r="W312" s="128"/>
    </row>
    <row r="313" spans="1:23" s="40" customFormat="1" ht="17.100000000000001" customHeight="1">
      <c r="A313" s="137" t="s">
        <v>83</v>
      </c>
      <c r="B313" s="383" t="s">
        <v>306</v>
      </c>
      <c r="C313" s="378">
        <v>112.7</v>
      </c>
      <c r="D313" s="163">
        <v>174.1</v>
      </c>
      <c r="E313" s="163">
        <v>117.6</v>
      </c>
      <c r="F313" s="163">
        <v>121.3</v>
      </c>
      <c r="G313" s="163">
        <v>138.5</v>
      </c>
      <c r="H313" s="163">
        <v>131.19999999999999</v>
      </c>
      <c r="I313" s="163">
        <v>124.7</v>
      </c>
      <c r="J313" s="163">
        <v>117</v>
      </c>
      <c r="K313" s="163">
        <v>124.8</v>
      </c>
      <c r="L313" s="163">
        <v>109.4</v>
      </c>
      <c r="M313" s="163">
        <v>123.8</v>
      </c>
      <c r="N313" s="163">
        <v>107.5</v>
      </c>
      <c r="O313" s="163">
        <v>134.80000000000001</v>
      </c>
      <c r="P313" s="163">
        <v>134.19999999999999</v>
      </c>
      <c r="Q313" s="163">
        <v>118</v>
      </c>
      <c r="R313" s="163">
        <v>125.3</v>
      </c>
      <c r="S313" s="372" t="s">
        <v>124</v>
      </c>
      <c r="T313" s="247" t="s">
        <v>83</v>
      </c>
      <c r="U313" s="117"/>
      <c r="V313" s="117"/>
      <c r="W313" s="128"/>
    </row>
    <row r="314" spans="1:23" s="40" customFormat="1" ht="10.5" customHeight="1">
      <c r="A314" s="137" t="s">
        <v>83</v>
      </c>
      <c r="B314" s="383" t="s">
        <v>222</v>
      </c>
      <c r="C314" s="378">
        <v>113.6</v>
      </c>
      <c r="D314" s="163">
        <v>174.7</v>
      </c>
      <c r="E314" s="163">
        <v>118</v>
      </c>
      <c r="F314" s="163">
        <v>120.4</v>
      </c>
      <c r="G314" s="163">
        <v>137.4</v>
      </c>
      <c r="H314" s="163">
        <v>130</v>
      </c>
      <c r="I314" s="163">
        <v>123.8</v>
      </c>
      <c r="J314" s="163">
        <v>115.7</v>
      </c>
      <c r="K314" s="163">
        <v>124.3</v>
      </c>
      <c r="L314" s="163">
        <v>110.6</v>
      </c>
      <c r="M314" s="163">
        <v>123</v>
      </c>
      <c r="N314" s="163">
        <v>107.8</v>
      </c>
      <c r="O314" s="163">
        <v>130.80000000000001</v>
      </c>
      <c r="P314" s="163">
        <v>131.4</v>
      </c>
      <c r="Q314" s="163">
        <v>117.5</v>
      </c>
      <c r="R314" s="163">
        <v>124.5</v>
      </c>
      <c r="S314" s="372" t="s">
        <v>125</v>
      </c>
      <c r="T314" s="247" t="s">
        <v>83</v>
      </c>
      <c r="U314" s="117"/>
      <c r="V314" s="117"/>
      <c r="W314" s="128"/>
    </row>
    <row r="315" spans="1:23" s="40" customFormat="1" ht="10.5" customHeight="1">
      <c r="A315" s="137" t="s">
        <v>83</v>
      </c>
      <c r="B315" s="383" t="s">
        <v>126</v>
      </c>
      <c r="C315" s="378">
        <v>111.3</v>
      </c>
      <c r="D315" s="163">
        <v>197.2</v>
      </c>
      <c r="E315" s="163">
        <v>117</v>
      </c>
      <c r="F315" s="163">
        <v>119.4</v>
      </c>
      <c r="G315" s="163">
        <v>135.1</v>
      </c>
      <c r="H315" s="163">
        <v>130</v>
      </c>
      <c r="I315" s="163">
        <v>121</v>
      </c>
      <c r="J315" s="163">
        <v>115.7</v>
      </c>
      <c r="K315" s="163">
        <v>121.6</v>
      </c>
      <c r="L315" s="163">
        <v>109.4</v>
      </c>
      <c r="M315" s="163">
        <v>120.6</v>
      </c>
      <c r="N315" s="163">
        <v>107.6</v>
      </c>
      <c r="O315" s="163">
        <v>128.69999999999999</v>
      </c>
      <c r="P315" s="163">
        <v>128.30000000000001</v>
      </c>
      <c r="Q315" s="163">
        <v>116.4</v>
      </c>
      <c r="R315" s="163">
        <v>126.1</v>
      </c>
      <c r="S315" s="372" t="s">
        <v>126</v>
      </c>
      <c r="T315" s="247" t="s">
        <v>83</v>
      </c>
      <c r="U315" s="117"/>
      <c r="V315" s="117"/>
      <c r="W315" s="128"/>
    </row>
    <row r="316" spans="1:23" s="40" customFormat="1" ht="10.5" customHeight="1">
      <c r="A316" s="137" t="s">
        <v>83</v>
      </c>
      <c r="B316" s="383" t="s">
        <v>223</v>
      </c>
      <c r="C316" s="378">
        <v>110.1</v>
      </c>
      <c r="D316" s="163">
        <v>207.5</v>
      </c>
      <c r="E316" s="163">
        <v>116</v>
      </c>
      <c r="F316" s="163">
        <v>118.5</v>
      </c>
      <c r="G316" s="163">
        <v>133.69999999999999</v>
      </c>
      <c r="H316" s="163">
        <v>127.4</v>
      </c>
      <c r="I316" s="163">
        <v>120.6</v>
      </c>
      <c r="J316" s="163">
        <v>114.5</v>
      </c>
      <c r="K316" s="163">
        <v>119.2</v>
      </c>
      <c r="L316" s="163">
        <v>110.6</v>
      </c>
      <c r="M316" s="163">
        <v>119.6</v>
      </c>
      <c r="N316" s="163">
        <v>106.5</v>
      </c>
      <c r="O316" s="163">
        <v>124.1</v>
      </c>
      <c r="P316" s="163">
        <v>129.5</v>
      </c>
      <c r="Q316" s="163">
        <v>115.4</v>
      </c>
      <c r="R316" s="163">
        <v>127</v>
      </c>
      <c r="S316" s="372" t="s">
        <v>127</v>
      </c>
      <c r="T316" s="247" t="s">
        <v>83</v>
      </c>
      <c r="U316" s="117"/>
      <c r="V316" s="117"/>
      <c r="W316" s="128"/>
    </row>
    <row r="317" spans="1:23" s="77" customFormat="1" ht="17.100000000000001" customHeight="1">
      <c r="A317" s="137" t="s">
        <v>83</v>
      </c>
      <c r="B317" s="383" t="s">
        <v>395</v>
      </c>
      <c r="C317" s="378">
        <v>109.6</v>
      </c>
      <c r="D317" s="163">
        <v>207</v>
      </c>
      <c r="E317" s="163">
        <v>115.4</v>
      </c>
      <c r="F317" s="163">
        <v>117.5</v>
      </c>
      <c r="G317" s="163">
        <v>131.6</v>
      </c>
      <c r="H317" s="163">
        <v>127.6</v>
      </c>
      <c r="I317" s="163">
        <v>118.1</v>
      </c>
      <c r="J317" s="163">
        <v>113.8</v>
      </c>
      <c r="K317" s="163">
        <v>116.6</v>
      </c>
      <c r="L317" s="163">
        <v>109.3</v>
      </c>
      <c r="M317" s="163">
        <v>122.3</v>
      </c>
      <c r="N317" s="163">
        <v>106.3</v>
      </c>
      <c r="O317" s="163">
        <v>125.6</v>
      </c>
      <c r="P317" s="163">
        <v>119.9</v>
      </c>
      <c r="Q317" s="163">
        <v>114.6</v>
      </c>
      <c r="R317" s="163">
        <v>125.7</v>
      </c>
      <c r="S317" s="372" t="s">
        <v>128</v>
      </c>
      <c r="T317" s="247" t="s">
        <v>83</v>
      </c>
      <c r="U317" s="117"/>
      <c r="V317" s="117"/>
      <c r="W317" s="128"/>
    </row>
    <row r="318" spans="1:23" s="40" customFormat="1" ht="17.100000000000001" customHeight="1">
      <c r="A318" s="137" t="s">
        <v>83</v>
      </c>
      <c r="B318" s="383" t="s">
        <v>390</v>
      </c>
      <c r="C318" s="378">
        <v>110</v>
      </c>
      <c r="D318" s="163">
        <v>196.5</v>
      </c>
      <c r="E318" s="163">
        <v>116.2</v>
      </c>
      <c r="F318" s="163">
        <v>117.4</v>
      </c>
      <c r="G318" s="163">
        <v>129.69999999999999</v>
      </c>
      <c r="H318" s="163">
        <v>127.8</v>
      </c>
      <c r="I318" s="163">
        <v>119.8</v>
      </c>
      <c r="J318" s="163">
        <v>114.9</v>
      </c>
      <c r="K318" s="163">
        <v>114.5</v>
      </c>
      <c r="L318" s="163">
        <v>108.7</v>
      </c>
      <c r="M318" s="163">
        <v>118.1</v>
      </c>
      <c r="N318" s="163">
        <v>107</v>
      </c>
      <c r="O318" s="163">
        <v>121.8</v>
      </c>
      <c r="P318" s="163">
        <v>123.9</v>
      </c>
      <c r="Q318" s="163">
        <v>114.9</v>
      </c>
      <c r="R318" s="163">
        <v>124.9</v>
      </c>
      <c r="S318" s="372" t="s">
        <v>129</v>
      </c>
      <c r="T318" s="247" t="s">
        <v>83</v>
      </c>
      <c r="U318" s="117"/>
      <c r="V318" s="117"/>
      <c r="W318" s="128"/>
    </row>
    <row r="319" spans="1:23" s="40" customFormat="1" ht="10.5" customHeight="1">
      <c r="A319" s="137" t="s">
        <v>83</v>
      </c>
      <c r="B319" s="383" t="s">
        <v>164</v>
      </c>
      <c r="C319" s="378">
        <v>110.3</v>
      </c>
      <c r="D319" s="163">
        <v>180</v>
      </c>
      <c r="E319" s="163">
        <v>116.2</v>
      </c>
      <c r="F319" s="163">
        <v>117.4</v>
      </c>
      <c r="G319" s="163">
        <v>129.9</v>
      </c>
      <c r="H319" s="163">
        <v>128.6</v>
      </c>
      <c r="I319" s="163">
        <v>119.8</v>
      </c>
      <c r="J319" s="163">
        <v>114.4</v>
      </c>
      <c r="K319" s="163">
        <v>119</v>
      </c>
      <c r="L319" s="163">
        <v>109.9</v>
      </c>
      <c r="M319" s="163">
        <v>120.4</v>
      </c>
      <c r="N319" s="163">
        <v>107.7</v>
      </c>
      <c r="O319" s="163">
        <v>124.2</v>
      </c>
      <c r="P319" s="163">
        <v>131.6</v>
      </c>
      <c r="Q319" s="163">
        <v>115.9</v>
      </c>
      <c r="R319" s="163">
        <v>123.4</v>
      </c>
      <c r="S319" s="372" t="s">
        <v>130</v>
      </c>
      <c r="T319" s="247" t="s">
        <v>83</v>
      </c>
      <c r="U319" s="117"/>
      <c r="V319" s="117"/>
      <c r="W319" s="128"/>
    </row>
    <row r="320" spans="1:23">
      <c r="A320" s="137">
        <v>2024</v>
      </c>
      <c r="B320" s="383" t="s">
        <v>217</v>
      </c>
      <c r="C320" s="378">
        <v>110.9</v>
      </c>
      <c r="D320" s="163">
        <v>183.1</v>
      </c>
      <c r="E320" s="163">
        <v>115.1</v>
      </c>
      <c r="F320" s="163">
        <v>119</v>
      </c>
      <c r="G320" s="163">
        <v>131.6</v>
      </c>
      <c r="H320" s="163">
        <v>128.9</v>
      </c>
      <c r="I320" s="163">
        <v>121.3</v>
      </c>
      <c r="J320" s="163">
        <v>115.1</v>
      </c>
      <c r="K320" s="163">
        <v>118.7</v>
      </c>
      <c r="L320" s="163">
        <v>107.9</v>
      </c>
      <c r="M320" s="163">
        <v>122.8</v>
      </c>
      <c r="N320" s="163">
        <v>107.2</v>
      </c>
      <c r="O320" s="163">
        <v>125.3</v>
      </c>
      <c r="P320" s="163">
        <v>122.1</v>
      </c>
      <c r="Q320" s="163">
        <v>115.7</v>
      </c>
      <c r="R320" s="163">
        <v>124</v>
      </c>
      <c r="S320" s="372" t="s">
        <v>131</v>
      </c>
      <c r="T320" s="247">
        <v>2024</v>
      </c>
      <c r="U320" s="117"/>
      <c r="V320" s="117"/>
      <c r="W320" s="128"/>
    </row>
    <row r="321" spans="1:23">
      <c r="A321" s="137" t="s">
        <v>83</v>
      </c>
      <c r="B321" s="383" t="s">
        <v>218</v>
      </c>
      <c r="C321" s="378">
        <v>110.6</v>
      </c>
      <c r="D321" s="163">
        <v>188.9</v>
      </c>
      <c r="E321" s="163">
        <v>114.6</v>
      </c>
      <c r="F321" s="163">
        <v>118.6</v>
      </c>
      <c r="G321" s="163">
        <v>132.30000000000001</v>
      </c>
      <c r="H321" s="163">
        <v>127.6</v>
      </c>
      <c r="I321" s="163">
        <v>119.8</v>
      </c>
      <c r="J321" s="163">
        <v>113.4</v>
      </c>
      <c r="K321" s="163">
        <v>119.4</v>
      </c>
      <c r="L321" s="163">
        <v>107.4</v>
      </c>
      <c r="M321" s="163">
        <v>120.7</v>
      </c>
      <c r="N321" s="163">
        <v>107.5</v>
      </c>
      <c r="O321" s="163">
        <v>126.5</v>
      </c>
      <c r="P321" s="163">
        <v>124.1</v>
      </c>
      <c r="Q321" s="163">
        <v>115.2</v>
      </c>
      <c r="R321" s="163">
        <v>124.4</v>
      </c>
      <c r="S321" s="372" t="s">
        <v>132</v>
      </c>
      <c r="T321" s="247" t="s">
        <v>83</v>
      </c>
      <c r="U321" s="117"/>
      <c r="V321" s="117"/>
      <c r="W321" s="128"/>
    </row>
    <row r="322" spans="1:23">
      <c r="A322" s="137" t="s">
        <v>83</v>
      </c>
      <c r="B322" s="383" t="s">
        <v>219</v>
      </c>
      <c r="C322" s="378">
        <v>109.9</v>
      </c>
      <c r="D322" s="163">
        <v>186.1</v>
      </c>
      <c r="E322" s="163">
        <v>116</v>
      </c>
      <c r="F322" s="163">
        <v>119</v>
      </c>
      <c r="G322" s="163">
        <v>133.80000000000001</v>
      </c>
      <c r="H322" s="163">
        <v>128.1</v>
      </c>
      <c r="I322" s="163">
        <v>120.7</v>
      </c>
      <c r="J322" s="163">
        <v>114.3</v>
      </c>
      <c r="K322" s="163">
        <v>120.5</v>
      </c>
      <c r="L322" s="163">
        <v>109.8</v>
      </c>
      <c r="M322" s="163">
        <v>122</v>
      </c>
      <c r="N322" s="163">
        <v>108.1</v>
      </c>
      <c r="O322" s="163">
        <v>128</v>
      </c>
      <c r="P322" s="163">
        <v>123.2</v>
      </c>
      <c r="Q322" s="163">
        <v>116.2</v>
      </c>
      <c r="R322" s="163">
        <v>124.6</v>
      </c>
      <c r="S322" s="372" t="s">
        <v>133</v>
      </c>
      <c r="T322" s="247" t="s">
        <v>83</v>
      </c>
      <c r="U322" s="117"/>
      <c r="V322" s="117"/>
      <c r="W322" s="128"/>
    </row>
    <row r="323" spans="1:23" ht="13.8">
      <c r="A323" s="137"/>
      <c r="B323" s="384"/>
      <c r="C323" s="385" t="s">
        <v>344</v>
      </c>
      <c r="D323" s="164"/>
      <c r="E323" s="149"/>
      <c r="F323" s="150"/>
      <c r="G323" s="150"/>
      <c r="H323" s="117"/>
      <c r="I323" s="164"/>
      <c r="J323" s="164"/>
      <c r="K323" s="164"/>
      <c r="L323" s="164"/>
      <c r="M323" s="164"/>
      <c r="N323" s="164"/>
      <c r="O323" s="164"/>
      <c r="P323" s="164"/>
      <c r="Q323" s="150"/>
      <c r="R323" s="128" t="s">
        <v>351</v>
      </c>
      <c r="S323" s="373"/>
      <c r="T323" s="128"/>
      <c r="U323" s="117"/>
      <c r="V323" s="117"/>
      <c r="W323" s="128"/>
    </row>
    <row r="324" spans="1:23">
      <c r="A324" s="137">
        <v>2021</v>
      </c>
      <c r="B324" s="384"/>
      <c r="C324" s="378">
        <v>2.9000000000000057</v>
      </c>
      <c r="D324" s="163">
        <v>56.499999999999993</v>
      </c>
      <c r="E324" s="163">
        <v>7.5</v>
      </c>
      <c r="F324" s="163">
        <v>8</v>
      </c>
      <c r="G324" s="163">
        <v>32.400000000000006</v>
      </c>
      <c r="H324" s="163">
        <v>22</v>
      </c>
      <c r="I324" s="163">
        <v>25.799999999999994</v>
      </c>
      <c r="J324" s="163">
        <v>7.7999999999999972</v>
      </c>
      <c r="K324" s="163">
        <v>21.400000000000006</v>
      </c>
      <c r="L324" s="163">
        <v>11.200000000000003</v>
      </c>
      <c r="M324" s="163">
        <v>13.5</v>
      </c>
      <c r="N324" s="163">
        <v>2.7000000000000028</v>
      </c>
      <c r="O324" s="163">
        <v>14.000000000000002</v>
      </c>
      <c r="P324" s="163">
        <v>27</v>
      </c>
      <c r="Q324" s="163">
        <v>11.5</v>
      </c>
      <c r="R324" s="163">
        <v>16.799999999999997</v>
      </c>
      <c r="S324" s="373"/>
      <c r="T324" s="128">
        <v>2021</v>
      </c>
      <c r="U324" s="117"/>
      <c r="V324" s="117"/>
      <c r="W324" s="128"/>
    </row>
    <row r="325" spans="1:23">
      <c r="A325" s="137">
        <v>2022</v>
      </c>
      <c r="B325" s="384"/>
      <c r="C325" s="378">
        <v>8.8435374149659811</v>
      </c>
      <c r="D325" s="163">
        <v>53.035143769968052</v>
      </c>
      <c r="E325" s="163">
        <v>9.3023255813953494</v>
      </c>
      <c r="F325" s="163">
        <v>11.851851851851849</v>
      </c>
      <c r="G325" s="163">
        <v>17.371601208459214</v>
      </c>
      <c r="H325" s="163">
        <v>12.295081967213115</v>
      </c>
      <c r="I325" s="163">
        <v>8.1081081081081106</v>
      </c>
      <c r="J325" s="163">
        <v>10.296846011131734</v>
      </c>
      <c r="K325" s="163">
        <v>15.156507413509065</v>
      </c>
      <c r="L325" s="163">
        <v>11.330935251798556</v>
      </c>
      <c r="M325" s="163">
        <v>14.889867841409696</v>
      </c>
      <c r="N325" s="163">
        <v>1.7526777020447879</v>
      </c>
      <c r="O325" s="163">
        <v>21.929824561403507</v>
      </c>
      <c r="P325" s="163">
        <v>14.015748031496072</v>
      </c>
      <c r="Q325" s="163">
        <v>8.5201793721973083</v>
      </c>
      <c r="R325" s="163">
        <v>16.010273972602743</v>
      </c>
      <c r="S325" s="373"/>
      <c r="T325" s="128">
        <v>2022</v>
      </c>
      <c r="U325" s="117"/>
      <c r="V325" s="117"/>
      <c r="W325" s="128"/>
    </row>
    <row r="326" spans="1:23">
      <c r="A326" s="137">
        <v>2023</v>
      </c>
      <c r="B326" s="384"/>
      <c r="C326" s="378">
        <v>0</v>
      </c>
      <c r="D326" s="163">
        <v>-20.501043841336113</v>
      </c>
      <c r="E326" s="163">
        <v>0</v>
      </c>
      <c r="F326" s="163">
        <v>-8.2781456953637672E-2</v>
      </c>
      <c r="G326" s="163">
        <v>-11.261261261261261</v>
      </c>
      <c r="H326" s="163">
        <v>-4.3065693430656982</v>
      </c>
      <c r="I326" s="163">
        <v>-8.8235294117647065</v>
      </c>
      <c r="J326" s="163">
        <v>-0.92514718250631489</v>
      </c>
      <c r="K326" s="163">
        <v>-10.801144492131622</v>
      </c>
      <c r="L326" s="163">
        <v>-9.612277867528265</v>
      </c>
      <c r="M326" s="163">
        <v>-5.1380368098159535</v>
      </c>
      <c r="N326" s="163">
        <v>2.3923444976076556</v>
      </c>
      <c r="O326" s="163">
        <v>-4.2446043165467673</v>
      </c>
      <c r="P326" s="163">
        <v>-7.3895027624309506</v>
      </c>
      <c r="Q326" s="163">
        <v>-2.644628099173556</v>
      </c>
      <c r="R326" s="163">
        <v>-6.6420664206642073</v>
      </c>
      <c r="S326" s="373"/>
      <c r="T326" s="128">
        <v>2023</v>
      </c>
      <c r="U326" s="117"/>
      <c r="V326" s="117"/>
      <c r="W326" s="128"/>
    </row>
    <row r="327" spans="1:23">
      <c r="A327" s="382">
        <v>2022</v>
      </c>
      <c r="B327" s="383" t="s">
        <v>119</v>
      </c>
      <c r="C327" s="378">
        <v>3.4971644612476398</v>
      </c>
      <c r="D327" s="163">
        <v>21.876735147140479</v>
      </c>
      <c r="E327" s="163">
        <v>4.0909090909090908</v>
      </c>
      <c r="F327" s="163">
        <v>6.7978533094812246</v>
      </c>
      <c r="G327" s="163">
        <v>4.3189368770764114</v>
      </c>
      <c r="H327" s="163">
        <v>2.3484848484848442</v>
      </c>
      <c r="I327" s="163">
        <v>1.107011070110701</v>
      </c>
      <c r="J327" s="163">
        <v>2.6501766784452299</v>
      </c>
      <c r="K327" s="163">
        <v>5.3787878787878745</v>
      </c>
      <c r="L327" s="163">
        <v>3.1276415891800533</v>
      </c>
      <c r="M327" s="163">
        <v>5.5508830950378414</v>
      </c>
      <c r="N327" s="163">
        <v>0.580270793036745</v>
      </c>
      <c r="O327" s="163">
        <v>2.2099447513812134</v>
      </c>
      <c r="P327" s="163">
        <v>6.6981875492513794</v>
      </c>
      <c r="Q327" s="163">
        <v>2.6632302405498232</v>
      </c>
      <c r="R327" s="163">
        <v>6.0581583198707714</v>
      </c>
      <c r="S327" s="372" t="s">
        <v>81</v>
      </c>
      <c r="T327" s="247">
        <v>2022</v>
      </c>
      <c r="U327" s="117"/>
      <c r="V327" s="117"/>
      <c r="W327" s="128"/>
    </row>
    <row r="328" spans="1:23">
      <c r="A328" s="137" t="s">
        <v>83</v>
      </c>
      <c r="B328" s="384" t="s">
        <v>120</v>
      </c>
      <c r="C328" s="378">
        <v>2.7397260273972601</v>
      </c>
      <c r="D328" s="163">
        <v>22.004555808656043</v>
      </c>
      <c r="E328" s="163">
        <v>3.4934497816593884</v>
      </c>
      <c r="F328" s="163">
        <v>3.601340033500835</v>
      </c>
      <c r="G328" s="163">
        <v>4.0764331210191118</v>
      </c>
      <c r="H328" s="163">
        <v>8.2901554404145212</v>
      </c>
      <c r="I328" s="163">
        <v>1.5328467153284631</v>
      </c>
      <c r="J328" s="163">
        <v>4.1308089500860561</v>
      </c>
      <c r="K328" s="163">
        <v>3.2350826743350112</v>
      </c>
      <c r="L328" s="163">
        <v>3.5245901639344241</v>
      </c>
      <c r="M328" s="163">
        <v>5.0996015936255024</v>
      </c>
      <c r="N328" s="163">
        <v>0.86538461538462086</v>
      </c>
      <c r="O328" s="163">
        <v>7.0270270270270236</v>
      </c>
      <c r="P328" s="163">
        <v>9.5273264401772568</v>
      </c>
      <c r="Q328" s="163">
        <v>3.1799163179916294</v>
      </c>
      <c r="R328" s="163">
        <v>6.8545316070068543</v>
      </c>
      <c r="S328" s="372" t="s">
        <v>82</v>
      </c>
      <c r="T328" s="247" t="s">
        <v>83</v>
      </c>
      <c r="U328" s="117"/>
      <c r="V328" s="117"/>
    </row>
    <row r="329" spans="1:23">
      <c r="A329" s="137" t="s">
        <v>83</v>
      </c>
      <c r="B329" s="384" t="s">
        <v>84</v>
      </c>
      <c r="C329" s="378">
        <v>1.155555555555553</v>
      </c>
      <c r="D329" s="163">
        <v>-5.8999253174010491</v>
      </c>
      <c r="E329" s="163">
        <v>0.33755274261603851</v>
      </c>
      <c r="F329" s="163">
        <v>-1.1317704122877976</v>
      </c>
      <c r="G329" s="163">
        <v>-5.1407588739290118</v>
      </c>
      <c r="H329" s="163">
        <v>-7.0403280929596788</v>
      </c>
      <c r="I329" s="163">
        <v>-1.4378145219266714</v>
      </c>
      <c r="J329" s="163">
        <v>-0.82644628099173556</v>
      </c>
      <c r="K329" s="163">
        <v>-1.6016713091921888</v>
      </c>
      <c r="L329" s="163">
        <v>-7.9176563737129307E-2</v>
      </c>
      <c r="M329" s="163">
        <v>1.5163002274450341</v>
      </c>
      <c r="N329" s="163">
        <v>-0.66730219256434975</v>
      </c>
      <c r="O329" s="163">
        <v>4.6176046176046217</v>
      </c>
      <c r="P329" s="163">
        <v>2.4949426837491493</v>
      </c>
      <c r="Q329" s="163">
        <v>-1.0543390105433879</v>
      </c>
      <c r="R329" s="163">
        <v>-1.5680684248040033</v>
      </c>
      <c r="S329" s="372" t="s">
        <v>84</v>
      </c>
      <c r="T329" s="247" t="s">
        <v>83</v>
      </c>
      <c r="U329" s="117"/>
      <c r="V329" s="117"/>
    </row>
    <row r="330" spans="1:23">
      <c r="A330" s="137" t="s">
        <v>83</v>
      </c>
      <c r="B330" s="384" t="s">
        <v>85</v>
      </c>
      <c r="C330" s="378">
        <v>-1.2302284710017499</v>
      </c>
      <c r="D330" s="163">
        <v>-11.587301587301582</v>
      </c>
      <c r="E330" s="163">
        <v>-8.4104289318762418E-2</v>
      </c>
      <c r="F330" s="163">
        <v>-3.515944399018804</v>
      </c>
      <c r="G330" s="163">
        <v>-7.3548387096774235</v>
      </c>
      <c r="H330" s="163">
        <v>-4.1911764705882266</v>
      </c>
      <c r="I330" s="163">
        <v>-6.0539752005835039</v>
      </c>
      <c r="J330" s="163">
        <v>-1.25</v>
      </c>
      <c r="K330" s="163">
        <v>-6.2278839348903121</v>
      </c>
      <c r="L330" s="163">
        <v>-4.9128367670364517</v>
      </c>
      <c r="M330" s="163">
        <v>-2.539208364451087</v>
      </c>
      <c r="N330" s="163">
        <v>0.67178502879078961</v>
      </c>
      <c r="O330" s="163">
        <v>-1.4482758620689615</v>
      </c>
      <c r="P330" s="163">
        <v>-6.3815789473684132</v>
      </c>
      <c r="Q330" s="163">
        <v>-2.2131147540983629</v>
      </c>
      <c r="R330" s="163">
        <v>-4.0550325850832687</v>
      </c>
      <c r="S330" s="372" t="s">
        <v>85</v>
      </c>
      <c r="T330" s="247" t="s">
        <v>83</v>
      </c>
      <c r="U330" s="117"/>
      <c r="V330" s="117"/>
    </row>
    <row r="331" spans="1:23">
      <c r="A331" s="137" t="s">
        <v>399</v>
      </c>
      <c r="B331" s="384" t="s">
        <v>119</v>
      </c>
      <c r="C331" s="378">
        <v>0.44483985765124551</v>
      </c>
      <c r="D331" s="163">
        <v>-14.048473967684025</v>
      </c>
      <c r="E331" s="163">
        <v>-0.2525252525252501</v>
      </c>
      <c r="F331" s="163">
        <v>3.3050847457627168</v>
      </c>
      <c r="G331" s="163">
        <v>0.34818941504178275</v>
      </c>
      <c r="H331" s="163">
        <v>2.9163468917881676</v>
      </c>
      <c r="I331" s="163">
        <v>-0.62111801242236908</v>
      </c>
      <c r="J331" s="163">
        <v>2.9535864978902953</v>
      </c>
      <c r="K331" s="163">
        <v>-1.2830188679245198</v>
      </c>
      <c r="L331" s="163">
        <v>-2.7499999999999978</v>
      </c>
      <c r="M331" s="163">
        <v>-0.4597701149425244</v>
      </c>
      <c r="N331" s="163">
        <v>1.3346043851286857</v>
      </c>
      <c r="O331" s="163">
        <v>0.69979006298110558</v>
      </c>
      <c r="P331" s="163">
        <v>-0.5621925509487079</v>
      </c>
      <c r="Q331" s="163">
        <v>1.0058675607711676</v>
      </c>
      <c r="R331" s="163">
        <v>-2.7169811320754675</v>
      </c>
      <c r="S331" s="372" t="s">
        <v>81</v>
      </c>
      <c r="T331" s="247" t="s">
        <v>399</v>
      </c>
      <c r="U331" s="117"/>
      <c r="V331" s="117"/>
    </row>
    <row r="332" spans="1:23">
      <c r="A332" s="137" t="s">
        <v>83</v>
      </c>
      <c r="B332" s="384" t="s">
        <v>120</v>
      </c>
      <c r="C332" s="378">
        <v>0</v>
      </c>
      <c r="D332" s="163">
        <v>-4.8041775456918998</v>
      </c>
      <c r="E332" s="163">
        <v>-0.42194092827004215</v>
      </c>
      <c r="F332" s="163">
        <v>8.2034454470873097E-2</v>
      </c>
      <c r="G332" s="163">
        <v>-2.0818875780707842</v>
      </c>
      <c r="H332" s="163">
        <v>-0.59656972408648989</v>
      </c>
      <c r="I332" s="163">
        <v>-1.2499999999999956</v>
      </c>
      <c r="J332" s="163">
        <v>-2.2131147540983629</v>
      </c>
      <c r="K332" s="163">
        <v>-2.5993883792048971</v>
      </c>
      <c r="L332" s="163">
        <v>-4.9700085689802886</v>
      </c>
      <c r="M332" s="163">
        <v>-3.8491147036181679</v>
      </c>
      <c r="N332" s="163">
        <v>1.1288805268109152</v>
      </c>
      <c r="O332" s="163">
        <v>-3.6831132731063319</v>
      </c>
      <c r="P332" s="163">
        <v>-1.8374558303886888</v>
      </c>
      <c r="Q332" s="163">
        <v>-1.0788381742738564</v>
      </c>
      <c r="R332" s="163">
        <v>-1.5515903801396431</v>
      </c>
      <c r="S332" s="372" t="s">
        <v>82</v>
      </c>
      <c r="T332" s="247" t="s">
        <v>83</v>
      </c>
      <c r="U332" s="117"/>
      <c r="V332" s="117"/>
    </row>
    <row r="333" spans="1:23">
      <c r="A333" s="137" t="s">
        <v>83</v>
      </c>
      <c r="B333" s="384" t="s">
        <v>84</v>
      </c>
      <c r="C333" s="378">
        <v>-0.88573959255978729</v>
      </c>
      <c r="D333" s="163">
        <v>6.143719144267684</v>
      </c>
      <c r="E333" s="163">
        <v>-0.84745762711864403</v>
      </c>
      <c r="F333" s="163">
        <v>-2.0491803278688523</v>
      </c>
      <c r="G333" s="163">
        <v>-4.0396881644223877</v>
      </c>
      <c r="H333" s="163">
        <v>-3.2258064516129115</v>
      </c>
      <c r="I333" s="163">
        <v>-3.7183544303797484</v>
      </c>
      <c r="J333" s="163">
        <v>-3.3528918692372169</v>
      </c>
      <c r="K333" s="163">
        <v>-4.2386185243328143</v>
      </c>
      <c r="L333" s="163">
        <v>-0.6311992786293984</v>
      </c>
      <c r="M333" s="163">
        <v>-3.3626901521216994</v>
      </c>
      <c r="N333" s="163">
        <v>-9.30232558139482E-2</v>
      </c>
      <c r="O333" s="163">
        <v>-7.7200577200577118</v>
      </c>
      <c r="P333" s="163">
        <v>-6.6954643628509798</v>
      </c>
      <c r="Q333" s="163">
        <v>-2.3489932885906017</v>
      </c>
      <c r="R333" s="163">
        <v>-0.78802206461780921</v>
      </c>
      <c r="S333" s="372" t="s">
        <v>84</v>
      </c>
      <c r="T333" s="247" t="s">
        <v>83</v>
      </c>
      <c r="U333" s="117"/>
      <c r="V333" s="117"/>
    </row>
    <row r="334" spans="1:23">
      <c r="A334" s="137" t="s">
        <v>83</v>
      </c>
      <c r="B334" s="384" t="s">
        <v>85</v>
      </c>
      <c r="C334" s="378">
        <v>-1.6979445933869575</v>
      </c>
      <c r="D334" s="163">
        <v>1.1886304909560783</v>
      </c>
      <c r="E334" s="163">
        <v>-1.025641025641028</v>
      </c>
      <c r="F334" s="163">
        <v>-1.6736401673640167</v>
      </c>
      <c r="G334" s="163">
        <v>-3.6189069423929139</v>
      </c>
      <c r="H334" s="163">
        <v>-0.85271317829456927</v>
      </c>
      <c r="I334" s="163">
        <v>-2.2185702547247352</v>
      </c>
      <c r="J334" s="163">
        <v>-0.95403295750216333</v>
      </c>
      <c r="K334" s="163">
        <v>-4.6721311475409859</v>
      </c>
      <c r="L334" s="163">
        <v>-0.81669691470054961</v>
      </c>
      <c r="M334" s="163">
        <v>-0.41425020712510358</v>
      </c>
      <c r="N334" s="163">
        <v>-0.37243947858473525</v>
      </c>
      <c r="O334" s="163">
        <v>-3.0492572322126703</v>
      </c>
      <c r="P334" s="163">
        <v>-3.7808641975308581</v>
      </c>
      <c r="Q334" s="163">
        <v>-1.2027491408934756</v>
      </c>
      <c r="R334" s="163">
        <v>-0.87370929308976053</v>
      </c>
      <c r="S334" s="372" t="s">
        <v>85</v>
      </c>
      <c r="T334" s="247" t="s">
        <v>83</v>
      </c>
      <c r="U334" s="117"/>
      <c r="V334" s="117"/>
    </row>
    <row r="335" spans="1:23">
      <c r="A335" s="137" t="s">
        <v>415</v>
      </c>
      <c r="B335" s="384" t="s">
        <v>119</v>
      </c>
      <c r="C335" s="378">
        <v>0.36363636363636881</v>
      </c>
      <c r="D335" s="163">
        <v>-5.2604698672114463</v>
      </c>
      <c r="E335" s="163">
        <v>-0.43177892918825561</v>
      </c>
      <c r="F335" s="163">
        <v>1.1914893617021325</v>
      </c>
      <c r="G335" s="163">
        <v>1.5325670498084289</v>
      </c>
      <c r="H335" s="163">
        <v>7.8186082877243407E-2</v>
      </c>
      <c r="I335" s="163">
        <v>1.2605042016806722</v>
      </c>
      <c r="J335" s="163">
        <v>8.7565674255686787E-2</v>
      </c>
      <c r="K335" s="163">
        <v>2.7515047291487558</v>
      </c>
      <c r="L335" s="163">
        <v>-0.91491308325709064</v>
      </c>
      <c r="M335" s="163">
        <v>1.0815307820299478</v>
      </c>
      <c r="N335" s="163">
        <v>0.46728971962616817</v>
      </c>
      <c r="O335" s="163">
        <v>2.0161290322580645</v>
      </c>
      <c r="P335" s="163">
        <v>-1.3632718524458722</v>
      </c>
      <c r="Q335" s="163">
        <v>0.60869565217391552</v>
      </c>
      <c r="R335" s="163">
        <v>-0.64102564102563875</v>
      </c>
      <c r="S335" s="372" t="s">
        <v>81</v>
      </c>
      <c r="T335" s="247" t="s">
        <v>415</v>
      </c>
      <c r="U335" s="117"/>
      <c r="V335" s="117"/>
    </row>
    <row r="336" spans="1:23">
      <c r="A336" s="137">
        <v>2023</v>
      </c>
      <c r="B336" s="384" t="s">
        <v>220</v>
      </c>
      <c r="C336" s="378">
        <v>-0.43975373790677219</v>
      </c>
      <c r="D336" s="163">
        <v>10.976314269208551</v>
      </c>
      <c r="E336" s="163">
        <v>-0.5877413937867243</v>
      </c>
      <c r="F336" s="163">
        <v>-0.56910569105691289</v>
      </c>
      <c r="G336" s="163">
        <v>-1.3203613620569881</v>
      </c>
      <c r="H336" s="163">
        <v>-0.29368575624080567</v>
      </c>
      <c r="I336" s="163">
        <v>1.1764705882352942</v>
      </c>
      <c r="J336" s="163">
        <v>0.24410089503661281</v>
      </c>
      <c r="K336" s="163">
        <v>0.46082949308757515</v>
      </c>
      <c r="L336" s="163">
        <v>-2.1720243266724588</v>
      </c>
      <c r="M336" s="163">
        <v>-2.979373567608866</v>
      </c>
      <c r="N336" s="163">
        <v>0.74626865671641518</v>
      </c>
      <c r="O336" s="163">
        <v>-0.55944055944056736</v>
      </c>
      <c r="P336" s="163">
        <v>-1.556970983722588</v>
      </c>
      <c r="Q336" s="163">
        <v>-0.16542597187758712</v>
      </c>
      <c r="R336" s="163">
        <v>1.7309205350118151</v>
      </c>
      <c r="S336" s="372" t="s">
        <v>134</v>
      </c>
      <c r="T336" s="247">
        <v>2023</v>
      </c>
      <c r="U336" s="117"/>
      <c r="V336" s="117"/>
    </row>
    <row r="337" spans="1:22">
      <c r="A337" s="137" t="s">
        <v>83</v>
      </c>
      <c r="B337" s="384" t="s">
        <v>221</v>
      </c>
      <c r="C337" s="378">
        <v>-0.35335689045936897</v>
      </c>
      <c r="D337" s="163">
        <v>-5.5700156168662103</v>
      </c>
      <c r="E337" s="163">
        <v>0</v>
      </c>
      <c r="F337" s="163">
        <v>0</v>
      </c>
      <c r="G337" s="163">
        <v>0.42253521126760163</v>
      </c>
      <c r="H337" s="163">
        <v>-2.1354933726067786</v>
      </c>
      <c r="I337" s="163">
        <v>-2.7131782945736433</v>
      </c>
      <c r="J337" s="163">
        <v>-3.7337662337662407</v>
      </c>
      <c r="K337" s="163">
        <v>-3.4403669724770749</v>
      </c>
      <c r="L337" s="163">
        <v>-1.5097690941385336</v>
      </c>
      <c r="M337" s="163">
        <v>-1.7322834645669316</v>
      </c>
      <c r="N337" s="163">
        <v>-0.46296296296296291</v>
      </c>
      <c r="O337" s="163">
        <v>-2.1800281293952142</v>
      </c>
      <c r="P337" s="163">
        <v>2.6599568655643546</v>
      </c>
      <c r="Q337" s="163">
        <v>-1.3256006628003385</v>
      </c>
      <c r="R337" s="163">
        <v>-2.1655065738592509</v>
      </c>
      <c r="S337" s="372" t="s">
        <v>135</v>
      </c>
      <c r="T337" s="247" t="s">
        <v>83</v>
      </c>
      <c r="U337" s="117"/>
      <c r="V337" s="117"/>
    </row>
    <row r="338" spans="1:22">
      <c r="A338" s="137" t="s">
        <v>83</v>
      </c>
      <c r="B338" s="384" t="s">
        <v>306</v>
      </c>
      <c r="C338" s="378">
        <v>-8.8652482269498512E-2</v>
      </c>
      <c r="D338" s="163">
        <v>-4.024255788313126</v>
      </c>
      <c r="E338" s="163">
        <v>-0.67567567567568521</v>
      </c>
      <c r="F338" s="163">
        <v>-0.81766148814390838</v>
      </c>
      <c r="G338" s="163">
        <v>-2.8751753155680184</v>
      </c>
      <c r="H338" s="163">
        <v>-1.2791572610985831</v>
      </c>
      <c r="I338" s="163">
        <v>-0.63745019920318502</v>
      </c>
      <c r="J338" s="163">
        <v>-1.34907251264755</v>
      </c>
      <c r="K338" s="163">
        <v>-1.1876484560570071</v>
      </c>
      <c r="L338" s="163">
        <v>-1.3525698827772767</v>
      </c>
      <c r="M338" s="163">
        <v>-0.80128205128205143</v>
      </c>
      <c r="N338" s="163">
        <v>0</v>
      </c>
      <c r="O338" s="163">
        <v>-3.0913012221423313</v>
      </c>
      <c r="P338" s="163">
        <v>-6.0224089635854492</v>
      </c>
      <c r="Q338" s="163">
        <v>-0.92359361880771984</v>
      </c>
      <c r="R338" s="163">
        <v>-0.94861660079051613</v>
      </c>
      <c r="S338" s="372" t="s">
        <v>124</v>
      </c>
      <c r="T338" s="247" t="s">
        <v>83</v>
      </c>
      <c r="U338" s="117"/>
      <c r="V338" s="117"/>
    </row>
    <row r="339" spans="1:22">
      <c r="A339" s="137" t="s">
        <v>83</v>
      </c>
      <c r="B339" s="384" t="s">
        <v>222</v>
      </c>
      <c r="C339" s="378">
        <v>0.79858030168588423</v>
      </c>
      <c r="D339" s="163">
        <v>0.34462952326248958</v>
      </c>
      <c r="E339" s="163">
        <v>0.34013605442177353</v>
      </c>
      <c r="F339" s="163">
        <v>-0.74196207749380994</v>
      </c>
      <c r="G339" s="163">
        <v>-0.7942238267147973</v>
      </c>
      <c r="H339" s="163">
        <v>-0.9146341463414549</v>
      </c>
      <c r="I339" s="163">
        <v>-0.72173215717722983</v>
      </c>
      <c r="J339" s="163">
        <v>-1.1111111111111087</v>
      </c>
      <c r="K339" s="163">
        <v>-0.40064102564102572</v>
      </c>
      <c r="L339" s="163">
        <v>1.0968921389396604</v>
      </c>
      <c r="M339" s="163">
        <v>-0.64620355411954533</v>
      </c>
      <c r="N339" s="163">
        <v>0.27906976744185785</v>
      </c>
      <c r="O339" s="163">
        <v>-2.9673590504451037</v>
      </c>
      <c r="P339" s="163">
        <v>-2.08643815201191</v>
      </c>
      <c r="Q339" s="163">
        <v>-0.42372881355932202</v>
      </c>
      <c r="R339" s="163">
        <v>-0.63846767757382061</v>
      </c>
      <c r="S339" s="372" t="s">
        <v>125</v>
      </c>
      <c r="T339" s="247" t="s">
        <v>83</v>
      </c>
      <c r="U339" s="117"/>
      <c r="V339" s="117"/>
    </row>
    <row r="340" spans="1:22">
      <c r="A340" s="137" t="s">
        <v>83</v>
      </c>
      <c r="B340" s="384" t="s">
        <v>126</v>
      </c>
      <c r="C340" s="378">
        <v>-2.0246478873239413</v>
      </c>
      <c r="D340" s="163">
        <v>12.879221522610191</v>
      </c>
      <c r="E340" s="163">
        <v>-0.84745762711864403</v>
      </c>
      <c r="F340" s="163">
        <v>-0.83056478405315604</v>
      </c>
      <c r="G340" s="163">
        <v>-1.673944687045132</v>
      </c>
      <c r="H340" s="163">
        <v>0</v>
      </c>
      <c r="I340" s="163">
        <v>-2.2617124394184147</v>
      </c>
      <c r="J340" s="163">
        <v>0</v>
      </c>
      <c r="K340" s="163">
        <v>-2.1721641190667764</v>
      </c>
      <c r="L340" s="163">
        <v>-1.0849909584086697</v>
      </c>
      <c r="M340" s="163">
        <v>-1.9512195121951263</v>
      </c>
      <c r="N340" s="163">
        <v>-0.18552875695733104</v>
      </c>
      <c r="O340" s="163">
        <v>-1.6055045871559803</v>
      </c>
      <c r="P340" s="163">
        <v>-2.359208523592081</v>
      </c>
      <c r="Q340" s="163">
        <v>-0.93617021276595269</v>
      </c>
      <c r="R340" s="163">
        <v>1.2851405622489913</v>
      </c>
      <c r="S340" s="372" t="s">
        <v>126</v>
      </c>
      <c r="T340" s="247" t="s">
        <v>83</v>
      </c>
      <c r="U340" s="117"/>
      <c r="V340" s="117"/>
    </row>
    <row r="341" spans="1:22">
      <c r="A341" s="137" t="s">
        <v>83</v>
      </c>
      <c r="B341" s="384" t="s">
        <v>223</v>
      </c>
      <c r="C341" s="378">
        <v>-1.0781671159029675</v>
      </c>
      <c r="D341" s="163">
        <v>5.2231237322515272</v>
      </c>
      <c r="E341" s="163">
        <v>-0.85470085470085477</v>
      </c>
      <c r="F341" s="163">
        <v>-0.75376884422111023</v>
      </c>
      <c r="G341" s="163">
        <v>-1.0362694300518176</v>
      </c>
      <c r="H341" s="163">
        <v>-1.9999999999999956</v>
      </c>
      <c r="I341" s="163">
        <v>-0.33057851239669894</v>
      </c>
      <c r="J341" s="163">
        <v>-1.0371650821089047</v>
      </c>
      <c r="K341" s="163">
        <v>-1.9736842105263088</v>
      </c>
      <c r="L341" s="163">
        <v>1.0968921389396604</v>
      </c>
      <c r="M341" s="163">
        <v>-0.82918739635157546</v>
      </c>
      <c r="N341" s="163">
        <v>-1.0223048327137494</v>
      </c>
      <c r="O341" s="163">
        <v>-3.5742035742035703</v>
      </c>
      <c r="P341" s="163">
        <v>0.93530787217458189</v>
      </c>
      <c r="Q341" s="163">
        <v>-0.85910652920962194</v>
      </c>
      <c r="R341" s="163">
        <v>0.71371927042030592</v>
      </c>
      <c r="S341" s="372" t="s">
        <v>127</v>
      </c>
      <c r="T341" s="247" t="s">
        <v>83</v>
      </c>
      <c r="U341" s="117"/>
      <c r="V341" s="117"/>
    </row>
    <row r="342" spans="1:22">
      <c r="A342" s="137" t="s">
        <v>83</v>
      </c>
      <c r="B342" s="384" t="s">
        <v>395</v>
      </c>
      <c r="C342" s="378">
        <v>-0.45413260672116262</v>
      </c>
      <c r="D342" s="163">
        <v>-0.24096385542168677</v>
      </c>
      <c r="E342" s="163">
        <v>-0.51724137931033998</v>
      </c>
      <c r="F342" s="163">
        <v>-0.8438818565400843</v>
      </c>
      <c r="G342" s="163">
        <v>-1.570680628272247</v>
      </c>
      <c r="H342" s="163">
        <v>0.15698587127157662</v>
      </c>
      <c r="I342" s="163">
        <v>-2.0729684908789388</v>
      </c>
      <c r="J342" s="163">
        <v>-0.61135371179039555</v>
      </c>
      <c r="K342" s="163">
        <v>-2.1812080536912823</v>
      </c>
      <c r="L342" s="163">
        <v>-1.1754068716094008</v>
      </c>
      <c r="M342" s="163">
        <v>2.2575250836120424</v>
      </c>
      <c r="N342" s="163">
        <v>-0.1877934272300496</v>
      </c>
      <c r="O342" s="163">
        <v>1.2087026591458501</v>
      </c>
      <c r="P342" s="163">
        <v>-7.413127413127409</v>
      </c>
      <c r="Q342" s="163">
        <v>-0.69324090121318138</v>
      </c>
      <c r="R342" s="163">
        <v>-1.0236220472440922</v>
      </c>
      <c r="S342" s="372" t="s">
        <v>128</v>
      </c>
      <c r="T342" s="247" t="s">
        <v>83</v>
      </c>
      <c r="U342" s="117"/>
      <c r="V342" s="117"/>
    </row>
    <row r="343" spans="1:22">
      <c r="A343" s="137" t="s">
        <v>83</v>
      </c>
      <c r="B343" s="384" t="s">
        <v>390</v>
      </c>
      <c r="C343" s="378">
        <v>0.36496350364964025</v>
      </c>
      <c r="D343" s="163">
        <v>-5.0724637681159424</v>
      </c>
      <c r="E343" s="163">
        <v>0.69324090121316906</v>
      </c>
      <c r="F343" s="163">
        <v>-8.5106382978718573E-2</v>
      </c>
      <c r="G343" s="163">
        <v>-1.4437689969604908</v>
      </c>
      <c r="H343" s="163">
        <v>0.15673981191222794</v>
      </c>
      <c r="I343" s="163">
        <v>1.4394580863674877</v>
      </c>
      <c r="J343" s="163">
        <v>0.96660808435853129</v>
      </c>
      <c r="K343" s="163">
        <v>-1.8010291595197208</v>
      </c>
      <c r="L343" s="163">
        <v>-0.54894784995424917</v>
      </c>
      <c r="M343" s="163">
        <v>-3.4341782502044178</v>
      </c>
      <c r="N343" s="163">
        <v>0.65851364063970164</v>
      </c>
      <c r="O343" s="163">
        <v>-3.0254777070063672</v>
      </c>
      <c r="P343" s="163">
        <v>3.3361134278565472</v>
      </c>
      <c r="Q343" s="163">
        <v>0.26178010471205182</v>
      </c>
      <c r="R343" s="163">
        <v>-0.63643595863166036</v>
      </c>
      <c r="S343" s="372" t="s">
        <v>129</v>
      </c>
      <c r="T343" s="247" t="s">
        <v>83</v>
      </c>
      <c r="U343" s="117"/>
      <c r="V343" s="117"/>
    </row>
    <row r="344" spans="1:22">
      <c r="A344" s="137" t="s">
        <v>83</v>
      </c>
      <c r="B344" s="384" t="s">
        <v>164</v>
      </c>
      <c r="C344" s="378">
        <v>0.27272727272727015</v>
      </c>
      <c r="D344" s="163">
        <v>-8.3969465648854964</v>
      </c>
      <c r="E344" s="163">
        <v>0</v>
      </c>
      <c r="F344" s="163">
        <v>0</v>
      </c>
      <c r="G344" s="163">
        <v>0.15420200462607331</v>
      </c>
      <c r="H344" s="163">
        <v>0.62597809076682087</v>
      </c>
      <c r="I344" s="163">
        <v>0</v>
      </c>
      <c r="J344" s="163">
        <v>-0.4351610095735422</v>
      </c>
      <c r="K344" s="163">
        <v>3.9301310043668125</v>
      </c>
      <c r="L344" s="163">
        <v>1.1039558417663318</v>
      </c>
      <c r="M344" s="163">
        <v>1.9475021168501367</v>
      </c>
      <c r="N344" s="163">
        <v>0.65420560747663814</v>
      </c>
      <c r="O344" s="163">
        <v>1.9704433497536995</v>
      </c>
      <c r="P344" s="163">
        <v>6.2146892655367134</v>
      </c>
      <c r="Q344" s="163">
        <v>0.8703220191470844</v>
      </c>
      <c r="R344" s="163">
        <v>-1.200960768614892</v>
      </c>
      <c r="S344" s="372" t="s">
        <v>130</v>
      </c>
      <c r="T344" s="247" t="s">
        <v>83</v>
      </c>
      <c r="U344" s="117"/>
      <c r="V344" s="117"/>
    </row>
    <row r="345" spans="1:22">
      <c r="A345" s="137">
        <v>2024</v>
      </c>
      <c r="B345" s="384" t="s">
        <v>217</v>
      </c>
      <c r="C345" s="378">
        <v>0.54397098821396961</v>
      </c>
      <c r="D345" s="163">
        <v>1.722222222222219</v>
      </c>
      <c r="E345" s="163">
        <v>-0.94664371772806233</v>
      </c>
      <c r="F345" s="163">
        <v>1.3628620102214601</v>
      </c>
      <c r="G345" s="163">
        <v>1.3086989992301683</v>
      </c>
      <c r="H345" s="163">
        <v>0.23328149300156409</v>
      </c>
      <c r="I345" s="163">
        <v>1.2520868113522539</v>
      </c>
      <c r="J345" s="163">
        <v>0.61188811188810188</v>
      </c>
      <c r="K345" s="163">
        <v>-0.25210084033613206</v>
      </c>
      <c r="L345" s="163">
        <v>-1.8198362147406733</v>
      </c>
      <c r="M345" s="163">
        <v>1.9933554817275676</v>
      </c>
      <c r="N345" s="163">
        <v>-0.46425255338904359</v>
      </c>
      <c r="O345" s="163">
        <v>0.88566827697262018</v>
      </c>
      <c r="P345" s="163">
        <v>-7.2188449848024323</v>
      </c>
      <c r="Q345" s="163">
        <v>-0.17256255392580053</v>
      </c>
      <c r="R345" s="163">
        <v>0.48622366288492241</v>
      </c>
      <c r="S345" s="372" t="s">
        <v>131</v>
      </c>
      <c r="T345" s="247">
        <v>2024</v>
      </c>
      <c r="U345" s="117"/>
      <c r="V345" s="117"/>
    </row>
    <row r="346" spans="1:22">
      <c r="A346" s="137" t="s">
        <v>83</v>
      </c>
      <c r="B346" s="384" t="s">
        <v>218</v>
      </c>
      <c r="C346" s="378">
        <v>-0.27051397655546561</v>
      </c>
      <c r="D346" s="163">
        <v>3.1676679410158446</v>
      </c>
      <c r="E346" s="163">
        <v>-0.4344048653344918</v>
      </c>
      <c r="F346" s="163">
        <v>-0.33613445378151741</v>
      </c>
      <c r="G346" s="163">
        <v>0.53191489361703426</v>
      </c>
      <c r="H346" s="163">
        <v>-1.0085337470907767</v>
      </c>
      <c r="I346" s="163">
        <v>-1.2366034624896949</v>
      </c>
      <c r="J346" s="163">
        <v>-1.4769765421372623</v>
      </c>
      <c r="K346" s="163">
        <v>0.58972198820556265</v>
      </c>
      <c r="L346" s="163">
        <v>-0.46339202965708987</v>
      </c>
      <c r="M346" s="163">
        <v>-1.7100977198697025</v>
      </c>
      <c r="N346" s="163">
        <v>0.27985074626865403</v>
      </c>
      <c r="O346" s="163">
        <v>0.95770151636073653</v>
      </c>
      <c r="P346" s="163">
        <v>1.638001638001638</v>
      </c>
      <c r="Q346" s="163">
        <v>-0.43215211754537591</v>
      </c>
      <c r="R346" s="163">
        <v>0.32258064516129492</v>
      </c>
      <c r="S346" s="372" t="s">
        <v>132</v>
      </c>
      <c r="T346" s="247" t="s">
        <v>83</v>
      </c>
      <c r="U346" s="117"/>
      <c r="V346" s="117"/>
    </row>
    <row r="347" spans="1:22" ht="13.8" thickBot="1">
      <c r="A347" s="386" t="s">
        <v>83</v>
      </c>
      <c r="B347" s="387" t="s">
        <v>219</v>
      </c>
      <c r="C347" s="388">
        <v>-0.63291139240505301</v>
      </c>
      <c r="D347" s="389">
        <v>-1.48226574907359</v>
      </c>
      <c r="E347" s="389">
        <v>1.2216404886562005</v>
      </c>
      <c r="F347" s="389">
        <v>0.3372681281618935</v>
      </c>
      <c r="G347" s="389">
        <v>1.1337868480725624</v>
      </c>
      <c r="H347" s="389">
        <v>0.39184952978056431</v>
      </c>
      <c r="I347" s="389">
        <v>0.75125208681135702</v>
      </c>
      <c r="J347" s="389">
        <v>0.79365079365078617</v>
      </c>
      <c r="K347" s="389">
        <v>0.9212730318257909</v>
      </c>
      <c r="L347" s="389">
        <v>2.2346368715083722</v>
      </c>
      <c r="M347" s="389">
        <v>1.0770505385252669</v>
      </c>
      <c r="N347" s="389">
        <v>0.5581395348837157</v>
      </c>
      <c r="O347" s="389">
        <v>1.1857707509881421</v>
      </c>
      <c r="P347" s="389">
        <v>-0.7252215954875032</v>
      </c>
      <c r="Q347" s="389">
        <v>0.86805555555555558</v>
      </c>
      <c r="R347" s="389">
        <v>0.16077170418005515</v>
      </c>
      <c r="S347" s="375" t="s">
        <v>133</v>
      </c>
      <c r="T347" s="390"/>
      <c r="U347" s="165"/>
      <c r="V347" s="165"/>
    </row>
    <row r="348" spans="1:22" ht="13.8" thickTop="1">
      <c r="A348" s="56" t="s">
        <v>346</v>
      </c>
      <c r="B348" s="128"/>
      <c r="C348" s="117"/>
      <c r="D348" s="117"/>
      <c r="E348" s="117"/>
      <c r="F348" s="117"/>
      <c r="G348" s="117"/>
      <c r="H348" s="117"/>
      <c r="I348" s="117"/>
      <c r="J348" s="117"/>
      <c r="K348" s="117"/>
      <c r="L348" s="117"/>
      <c r="M348" s="1"/>
      <c r="N348" s="1"/>
      <c r="O348" s="1"/>
      <c r="P348" s="1"/>
      <c r="Q348" s="1"/>
      <c r="R348" s="1"/>
      <c r="S348" s="1"/>
      <c r="T348" s="391" t="s">
        <v>347</v>
      </c>
      <c r="U348" s="117"/>
      <c r="V348" s="117"/>
    </row>
    <row r="349" spans="1:22">
      <c r="A349" s="269" t="s">
        <v>348</v>
      </c>
      <c r="B349" s="159"/>
      <c r="C349" s="392"/>
      <c r="D349" s="392"/>
      <c r="E349" s="392"/>
      <c r="F349" s="392"/>
      <c r="G349" s="392"/>
      <c r="H349" s="392"/>
      <c r="I349" s="392"/>
      <c r="J349" s="392"/>
      <c r="K349" s="392"/>
      <c r="L349" s="392"/>
      <c r="M349" s="155"/>
      <c r="N349" s="137"/>
      <c r="O349" s="1"/>
      <c r="P349" s="1"/>
      <c r="Q349" s="1"/>
      <c r="R349" s="1"/>
      <c r="S349" s="117"/>
      <c r="T349" s="391" t="s">
        <v>349</v>
      </c>
      <c r="U349" s="117"/>
      <c r="V349" s="117"/>
    </row>
    <row r="350" spans="1:22" ht="15.6">
      <c r="A350" s="132"/>
      <c r="B350" s="132"/>
      <c r="C350" s="132"/>
      <c r="D350" s="132"/>
      <c r="E350" s="132"/>
      <c r="F350" s="132"/>
      <c r="G350" s="132"/>
      <c r="H350" s="132"/>
      <c r="I350" s="132"/>
      <c r="J350" s="132"/>
      <c r="K350" s="132"/>
      <c r="L350" s="132"/>
      <c r="M350" s="132"/>
      <c r="N350" s="132"/>
      <c r="O350" s="132"/>
      <c r="P350" s="132"/>
      <c r="Q350" s="132"/>
      <c r="R350" s="132"/>
      <c r="S350" s="132"/>
      <c r="T350" s="132"/>
      <c r="U350" s="117"/>
      <c r="V350" s="117"/>
    </row>
    <row r="351" spans="1:22">
      <c r="A351" s="1"/>
      <c r="B351" s="128"/>
      <c r="C351" s="117"/>
      <c r="D351" s="117"/>
      <c r="E351" s="117"/>
      <c r="F351" s="117"/>
      <c r="G351" s="117"/>
      <c r="H351" s="117"/>
      <c r="I351" s="117"/>
      <c r="J351" s="117"/>
      <c r="K351" s="117"/>
      <c r="L351" s="117"/>
      <c r="M351" s="1"/>
      <c r="N351" s="1"/>
      <c r="O351" s="1"/>
      <c r="P351" s="1"/>
      <c r="Q351" s="1"/>
      <c r="R351" s="1"/>
      <c r="S351" s="1"/>
      <c r="T351" s="128"/>
      <c r="U351" s="117"/>
      <c r="V351" s="117"/>
    </row>
    <row r="352" spans="1:22">
      <c r="A352" s="1"/>
      <c r="B352" s="128"/>
      <c r="C352" s="117"/>
      <c r="D352" s="117"/>
      <c r="E352" s="117"/>
      <c r="F352" s="117"/>
      <c r="G352" s="117"/>
      <c r="H352" s="117"/>
      <c r="I352" s="117"/>
      <c r="J352" s="117"/>
      <c r="K352" s="117"/>
      <c r="L352" s="117"/>
      <c r="M352" s="1"/>
      <c r="N352" s="1"/>
      <c r="O352" s="1"/>
      <c r="P352" s="1"/>
      <c r="Q352" s="1"/>
      <c r="R352" s="1"/>
      <c r="S352" s="1"/>
      <c r="T352" s="128"/>
      <c r="U352" s="117"/>
      <c r="V352" s="117"/>
    </row>
    <row r="353" spans="1:22">
      <c r="A353" s="1"/>
      <c r="B353" s="128"/>
      <c r="C353" s="117"/>
      <c r="D353" s="117"/>
      <c r="E353" s="117"/>
      <c r="F353" s="117"/>
      <c r="G353" s="117"/>
      <c r="H353" s="117"/>
      <c r="I353" s="117"/>
      <c r="J353" s="117"/>
      <c r="K353" s="117"/>
      <c r="L353" s="117"/>
      <c r="M353" s="1"/>
      <c r="N353" s="1"/>
      <c r="O353" s="1"/>
      <c r="P353" s="1"/>
      <c r="Q353" s="1"/>
      <c r="R353" s="1"/>
      <c r="S353" s="1"/>
      <c r="T353" s="128"/>
      <c r="U353" s="117"/>
      <c r="V353" s="117"/>
    </row>
    <row r="354" spans="1:22">
      <c r="A354" s="1"/>
      <c r="B354" s="128"/>
      <c r="C354" s="117"/>
      <c r="D354" s="117"/>
      <c r="E354" s="117"/>
      <c r="F354" s="117"/>
      <c r="G354" s="117"/>
      <c r="H354" s="117"/>
      <c r="I354" s="117"/>
      <c r="J354" s="117"/>
      <c r="K354" s="117"/>
      <c r="L354" s="117"/>
      <c r="M354" s="1"/>
      <c r="N354" s="1"/>
      <c r="O354" s="1"/>
      <c r="P354" s="1"/>
      <c r="Q354" s="1"/>
      <c r="R354" s="1"/>
      <c r="S354" s="1"/>
      <c r="T354" s="128"/>
      <c r="U354" s="117"/>
      <c r="V354" s="117"/>
    </row>
    <row r="355" spans="1:22">
      <c r="A355" s="1"/>
      <c r="B355" s="128"/>
      <c r="C355" s="117"/>
      <c r="D355" s="117"/>
      <c r="E355" s="117"/>
      <c r="F355" s="117"/>
      <c r="G355" s="117"/>
      <c r="H355" s="117"/>
      <c r="I355" s="117"/>
      <c r="J355" s="117"/>
      <c r="K355" s="117"/>
      <c r="L355" s="117"/>
      <c r="M355" s="1"/>
      <c r="N355" s="1"/>
      <c r="O355" s="1"/>
      <c r="P355" s="1"/>
      <c r="Q355" s="1"/>
      <c r="R355" s="1"/>
      <c r="S355" s="1"/>
      <c r="T355" s="128"/>
      <c r="U355" s="117"/>
      <c r="V355" s="117"/>
    </row>
    <row r="356" spans="1:22">
      <c r="A356" s="1"/>
      <c r="B356" s="128"/>
      <c r="C356" s="117"/>
      <c r="D356" s="117"/>
      <c r="E356" s="117"/>
      <c r="F356" s="117"/>
      <c r="G356" s="117"/>
      <c r="H356" s="117"/>
      <c r="I356" s="117"/>
      <c r="J356" s="117"/>
      <c r="K356" s="117"/>
      <c r="L356" s="117"/>
      <c r="M356" s="1"/>
      <c r="N356" s="1"/>
      <c r="O356" s="1"/>
      <c r="P356" s="1"/>
      <c r="Q356" s="1"/>
      <c r="R356" s="1"/>
      <c r="S356" s="1"/>
      <c r="T356" s="128"/>
      <c r="U356" s="117"/>
      <c r="V356" s="117"/>
    </row>
    <row r="357" spans="1:22">
      <c r="A357" s="1"/>
      <c r="B357" s="128"/>
      <c r="C357" s="117"/>
      <c r="D357" s="117"/>
      <c r="E357" s="117"/>
      <c r="F357" s="117"/>
      <c r="G357" s="117"/>
      <c r="H357" s="117"/>
      <c r="I357" s="117"/>
      <c r="J357" s="117"/>
      <c r="K357" s="117"/>
      <c r="L357" s="117"/>
      <c r="M357" s="1"/>
      <c r="N357" s="1"/>
      <c r="O357" s="1"/>
      <c r="P357" s="1"/>
      <c r="Q357" s="1"/>
      <c r="R357" s="1"/>
      <c r="S357" s="1"/>
      <c r="T357" s="128"/>
      <c r="U357" s="117"/>
      <c r="V357" s="117"/>
    </row>
    <row r="358" spans="1:22">
      <c r="A358" s="1"/>
      <c r="B358" s="128"/>
      <c r="C358" s="117"/>
      <c r="D358" s="117"/>
      <c r="E358" s="117"/>
      <c r="F358" s="117"/>
      <c r="G358" s="117"/>
      <c r="H358" s="117"/>
      <c r="I358" s="117"/>
      <c r="J358" s="117"/>
      <c r="K358" s="117"/>
      <c r="L358" s="117"/>
      <c r="M358" s="1"/>
      <c r="N358" s="1"/>
      <c r="O358" s="1"/>
      <c r="P358" s="1"/>
      <c r="Q358" s="1"/>
      <c r="R358" s="1"/>
      <c r="S358" s="1"/>
      <c r="T358" s="128"/>
      <c r="U358" s="117"/>
      <c r="V358" s="117"/>
    </row>
    <row r="359" spans="1:22">
      <c r="A359" s="1"/>
      <c r="B359" s="128"/>
      <c r="C359" s="117"/>
      <c r="D359" s="117"/>
      <c r="E359" s="117"/>
      <c r="F359" s="117"/>
      <c r="G359" s="117"/>
      <c r="H359" s="117"/>
      <c r="I359" s="117"/>
      <c r="J359" s="117"/>
      <c r="K359" s="117"/>
      <c r="L359" s="117"/>
      <c r="M359" s="1"/>
      <c r="N359" s="1"/>
      <c r="O359" s="1"/>
      <c r="P359" s="1"/>
      <c r="Q359" s="1"/>
      <c r="R359" s="1"/>
      <c r="S359" s="1"/>
      <c r="T359" s="128"/>
      <c r="U359" s="117"/>
      <c r="V359" s="117"/>
    </row>
    <row r="360" spans="1:22">
      <c r="A360" s="1"/>
      <c r="B360" s="128"/>
      <c r="C360" s="117"/>
      <c r="D360" s="117"/>
      <c r="E360" s="117"/>
      <c r="F360" s="117"/>
      <c r="G360" s="117"/>
      <c r="H360" s="117"/>
      <c r="I360" s="117"/>
      <c r="J360" s="117"/>
      <c r="K360" s="117"/>
      <c r="L360" s="117"/>
      <c r="M360" s="1"/>
      <c r="N360" s="1"/>
      <c r="O360" s="1"/>
      <c r="P360" s="1"/>
      <c r="Q360" s="1"/>
      <c r="R360" s="1"/>
      <c r="S360" s="1"/>
      <c r="T360" s="128"/>
      <c r="U360" s="117"/>
      <c r="V360" s="117"/>
    </row>
    <row r="361" spans="1:22">
      <c r="A361" s="1"/>
      <c r="B361" s="128"/>
      <c r="C361" s="117"/>
      <c r="D361" s="117"/>
      <c r="E361" s="117"/>
      <c r="F361" s="117"/>
      <c r="G361" s="117"/>
      <c r="H361" s="117"/>
      <c r="I361" s="117"/>
      <c r="J361" s="117"/>
      <c r="K361" s="117"/>
      <c r="L361" s="117"/>
      <c r="M361" s="1"/>
      <c r="N361" s="1"/>
      <c r="O361" s="1"/>
      <c r="P361" s="1"/>
      <c r="Q361" s="1"/>
      <c r="R361" s="1"/>
      <c r="S361" s="1"/>
      <c r="T361" s="128"/>
      <c r="U361" s="117"/>
      <c r="V361" s="117"/>
    </row>
    <row r="362" spans="1:22">
      <c r="A362" s="1"/>
      <c r="B362" s="128"/>
      <c r="C362" s="117"/>
      <c r="D362" s="117"/>
      <c r="E362" s="117"/>
      <c r="F362" s="117"/>
      <c r="G362" s="117"/>
      <c r="H362" s="117"/>
      <c r="I362" s="117"/>
      <c r="J362" s="117"/>
      <c r="K362" s="117"/>
      <c r="L362" s="117"/>
      <c r="M362" s="1"/>
      <c r="N362" s="1"/>
      <c r="O362" s="1"/>
      <c r="P362" s="1"/>
      <c r="Q362" s="1"/>
      <c r="R362" s="1"/>
      <c r="S362" s="1"/>
      <c r="T362" s="128"/>
      <c r="U362" s="117"/>
      <c r="V362" s="117"/>
    </row>
    <row r="363" spans="1:22">
      <c r="A363" s="1"/>
      <c r="B363" s="128"/>
      <c r="C363" s="117"/>
      <c r="D363" s="117"/>
      <c r="E363" s="117"/>
      <c r="F363" s="117"/>
      <c r="G363" s="117"/>
      <c r="H363" s="117"/>
      <c r="I363" s="117"/>
      <c r="J363" s="117"/>
      <c r="K363" s="117"/>
      <c r="L363" s="117"/>
      <c r="M363" s="1"/>
      <c r="N363" s="1"/>
      <c r="O363" s="1"/>
      <c r="P363" s="1"/>
      <c r="Q363" s="1"/>
      <c r="R363" s="1"/>
      <c r="S363" s="1"/>
      <c r="T363" s="128"/>
      <c r="U363" s="117"/>
      <c r="V363" s="117"/>
    </row>
    <row r="364" spans="1:22">
      <c r="A364" s="1"/>
      <c r="B364" s="128"/>
      <c r="C364" s="117"/>
      <c r="D364" s="117"/>
      <c r="E364" s="117"/>
      <c r="F364" s="117"/>
      <c r="G364" s="117"/>
      <c r="H364" s="117"/>
      <c r="I364" s="117"/>
      <c r="J364" s="117"/>
      <c r="K364" s="117"/>
      <c r="L364" s="117"/>
      <c r="M364" s="1"/>
      <c r="N364" s="1"/>
      <c r="O364" s="1"/>
      <c r="P364" s="1"/>
      <c r="Q364" s="1"/>
      <c r="R364" s="1"/>
      <c r="S364" s="1"/>
      <c r="T364" s="128"/>
      <c r="U364" s="117"/>
      <c r="V364" s="117"/>
    </row>
    <row r="365" spans="1:22">
      <c r="A365" s="1"/>
      <c r="B365" s="128"/>
      <c r="C365" s="117"/>
      <c r="D365" s="117"/>
      <c r="E365" s="117"/>
      <c r="F365" s="117"/>
      <c r="G365" s="117"/>
      <c r="H365" s="117"/>
      <c r="I365" s="117"/>
      <c r="J365" s="117"/>
      <c r="K365" s="117"/>
      <c r="L365" s="117"/>
      <c r="M365" s="1"/>
      <c r="N365" s="1"/>
      <c r="O365" s="1"/>
      <c r="P365" s="1"/>
      <c r="Q365" s="1"/>
      <c r="R365" s="1"/>
      <c r="S365" s="1"/>
      <c r="T365" s="128"/>
      <c r="U365" s="117"/>
      <c r="V365" s="117"/>
    </row>
    <row r="366" spans="1:22">
      <c r="A366" s="1"/>
      <c r="B366" s="128"/>
      <c r="C366" s="117"/>
      <c r="D366" s="117"/>
      <c r="E366" s="117"/>
      <c r="F366" s="117"/>
      <c r="G366" s="117"/>
      <c r="H366" s="117"/>
      <c r="I366" s="117"/>
      <c r="J366" s="117"/>
      <c r="K366" s="117"/>
      <c r="L366" s="117"/>
      <c r="M366" s="1"/>
      <c r="N366" s="1"/>
      <c r="O366" s="1"/>
      <c r="P366" s="1"/>
      <c r="Q366" s="1"/>
      <c r="R366" s="1"/>
      <c r="S366" s="1"/>
      <c r="T366" s="128"/>
      <c r="U366" s="117"/>
      <c r="V366" s="117"/>
    </row>
    <row r="367" spans="1:22">
      <c r="A367" s="1"/>
      <c r="B367" s="128"/>
      <c r="C367" s="117"/>
      <c r="D367" s="117"/>
      <c r="E367" s="117"/>
      <c r="F367" s="117"/>
      <c r="G367" s="117"/>
      <c r="H367" s="117"/>
      <c r="I367" s="117"/>
      <c r="J367" s="117"/>
      <c r="K367" s="117"/>
      <c r="L367" s="117"/>
      <c r="M367" s="1"/>
      <c r="N367" s="1"/>
      <c r="O367" s="1"/>
      <c r="P367" s="1"/>
      <c r="Q367" s="1"/>
      <c r="R367" s="1"/>
      <c r="S367" s="1"/>
      <c r="T367" s="128"/>
      <c r="U367" s="117"/>
      <c r="V367" s="117"/>
    </row>
    <row r="368" spans="1:22">
      <c r="A368" s="1"/>
      <c r="B368" s="128"/>
      <c r="C368" s="117"/>
      <c r="D368" s="117"/>
      <c r="E368" s="117"/>
      <c r="F368" s="117"/>
      <c r="G368" s="117"/>
      <c r="H368" s="117"/>
      <c r="I368" s="117"/>
      <c r="J368" s="117"/>
      <c r="K368" s="117"/>
      <c r="L368" s="117"/>
      <c r="M368" s="1"/>
      <c r="N368" s="1"/>
      <c r="O368" s="1"/>
      <c r="P368" s="1"/>
      <c r="Q368" s="1"/>
      <c r="R368" s="1"/>
      <c r="S368" s="1"/>
      <c r="T368" s="128"/>
      <c r="U368" s="117"/>
      <c r="V368" s="117"/>
    </row>
    <row r="369" spans="1:22">
      <c r="A369" s="1"/>
      <c r="B369" s="128"/>
      <c r="C369" s="117"/>
      <c r="D369" s="117"/>
      <c r="E369" s="117"/>
      <c r="F369" s="117"/>
      <c r="G369" s="117"/>
      <c r="H369" s="117"/>
      <c r="I369" s="117"/>
      <c r="J369" s="117"/>
      <c r="K369" s="117"/>
      <c r="L369" s="117"/>
      <c r="M369" s="1"/>
      <c r="N369" s="1"/>
      <c r="O369" s="1"/>
      <c r="P369" s="1"/>
      <c r="Q369" s="1"/>
      <c r="R369" s="1"/>
      <c r="S369" s="1"/>
      <c r="T369" s="128"/>
      <c r="U369" s="117"/>
      <c r="V369" s="117"/>
    </row>
    <row r="370" spans="1:22">
      <c r="A370" s="1"/>
      <c r="B370" s="128"/>
      <c r="C370" s="117"/>
      <c r="D370" s="117"/>
      <c r="E370" s="117"/>
      <c r="F370" s="117"/>
      <c r="G370" s="117"/>
      <c r="H370" s="117"/>
      <c r="I370" s="117"/>
      <c r="J370" s="117"/>
      <c r="K370" s="117"/>
      <c r="L370" s="117"/>
      <c r="M370" s="1"/>
      <c r="N370" s="1"/>
      <c r="O370" s="1"/>
      <c r="P370" s="1"/>
      <c r="Q370" s="1"/>
      <c r="R370" s="1"/>
      <c r="S370" s="1"/>
      <c r="T370" s="128"/>
      <c r="U370" s="117"/>
      <c r="V370" s="117"/>
    </row>
    <row r="371" spans="1:22">
      <c r="A371" s="1"/>
      <c r="B371" s="128"/>
      <c r="C371" s="117"/>
      <c r="D371" s="117"/>
      <c r="E371" s="117"/>
      <c r="F371" s="117"/>
      <c r="G371" s="117"/>
      <c r="H371" s="117"/>
      <c r="I371" s="117"/>
      <c r="J371" s="117"/>
      <c r="K371" s="117"/>
      <c r="L371" s="117"/>
      <c r="M371" s="1"/>
      <c r="N371" s="1"/>
      <c r="O371" s="1"/>
      <c r="P371" s="1"/>
      <c r="Q371" s="1"/>
      <c r="R371" s="1"/>
      <c r="S371" s="1"/>
      <c r="T371" s="128"/>
      <c r="U371" s="117"/>
      <c r="V371" s="117"/>
    </row>
    <row r="372" spans="1:22">
      <c r="A372" s="1"/>
      <c r="B372" s="128"/>
      <c r="C372" s="117"/>
      <c r="D372" s="117"/>
      <c r="E372" s="117"/>
      <c r="F372" s="117"/>
      <c r="G372" s="117"/>
      <c r="H372" s="117"/>
      <c r="I372" s="117"/>
      <c r="J372" s="117"/>
      <c r="K372" s="117"/>
      <c r="L372" s="117"/>
      <c r="M372" s="1"/>
      <c r="N372" s="1"/>
      <c r="O372" s="1"/>
      <c r="P372" s="1"/>
      <c r="Q372" s="1"/>
      <c r="R372" s="1"/>
      <c r="S372" s="1"/>
      <c r="T372" s="128"/>
      <c r="U372" s="117"/>
      <c r="V372" s="117"/>
    </row>
    <row r="373" spans="1:22">
      <c r="A373" s="1"/>
      <c r="B373" s="128"/>
      <c r="C373" s="117"/>
      <c r="D373" s="117"/>
      <c r="E373" s="117"/>
      <c r="F373" s="117"/>
      <c r="G373" s="117"/>
      <c r="H373" s="117"/>
      <c r="I373" s="117"/>
      <c r="J373" s="117"/>
      <c r="K373" s="117"/>
      <c r="L373" s="117"/>
      <c r="M373" s="1"/>
      <c r="N373" s="1"/>
      <c r="O373" s="1"/>
      <c r="P373" s="1"/>
      <c r="Q373" s="1"/>
      <c r="R373" s="1"/>
      <c r="S373" s="1"/>
      <c r="T373" s="128"/>
      <c r="U373" s="117"/>
      <c r="V373" s="117"/>
    </row>
    <row r="374" spans="1:22">
      <c r="A374" s="1"/>
      <c r="B374" s="128"/>
      <c r="C374" s="117"/>
      <c r="D374" s="117"/>
      <c r="E374" s="117"/>
      <c r="F374" s="117"/>
      <c r="G374" s="117"/>
      <c r="H374" s="117"/>
      <c r="I374" s="117"/>
      <c r="J374" s="117"/>
      <c r="K374" s="117"/>
      <c r="L374" s="117"/>
      <c r="M374" s="1"/>
      <c r="N374" s="1"/>
      <c r="O374" s="1"/>
      <c r="P374" s="1"/>
      <c r="Q374" s="1"/>
      <c r="R374" s="1"/>
      <c r="S374" s="1"/>
      <c r="T374" s="128"/>
      <c r="U374" s="117"/>
      <c r="V374" s="117"/>
    </row>
    <row r="375" spans="1:22">
      <c r="A375" s="1"/>
      <c r="B375" s="128"/>
      <c r="C375" s="117"/>
      <c r="D375" s="117"/>
      <c r="E375" s="117"/>
      <c r="F375" s="117"/>
      <c r="G375" s="117"/>
      <c r="H375" s="117"/>
      <c r="I375" s="117"/>
      <c r="J375" s="117"/>
      <c r="K375" s="117"/>
      <c r="L375" s="117"/>
      <c r="M375" s="1"/>
      <c r="N375" s="1"/>
      <c r="O375" s="1"/>
      <c r="P375" s="1"/>
      <c r="Q375" s="1"/>
      <c r="R375" s="1"/>
      <c r="S375" s="1"/>
      <c r="T375" s="128"/>
      <c r="U375" s="117"/>
      <c r="V375" s="117"/>
    </row>
    <row r="376" spans="1:22">
      <c r="A376" s="1"/>
      <c r="B376" s="128"/>
      <c r="C376" s="117"/>
      <c r="D376" s="117"/>
      <c r="E376" s="117"/>
      <c r="F376" s="117"/>
      <c r="G376" s="117"/>
      <c r="H376" s="117"/>
      <c r="I376" s="117"/>
      <c r="J376" s="117"/>
      <c r="K376" s="117"/>
      <c r="L376" s="117"/>
      <c r="M376" s="1"/>
      <c r="N376" s="1"/>
      <c r="O376" s="1"/>
      <c r="P376" s="1"/>
      <c r="Q376" s="1"/>
      <c r="R376" s="1"/>
      <c r="S376" s="1"/>
      <c r="T376" s="128"/>
      <c r="U376" s="117"/>
      <c r="V376" s="117"/>
    </row>
    <row r="377" spans="1:22">
      <c r="A377" s="1"/>
      <c r="B377" s="128"/>
      <c r="C377" s="117"/>
      <c r="D377" s="117"/>
      <c r="E377" s="117"/>
      <c r="F377" s="117"/>
      <c r="G377" s="117"/>
      <c r="H377" s="117"/>
      <c r="I377" s="117"/>
      <c r="J377" s="117"/>
      <c r="K377" s="117"/>
      <c r="L377" s="117"/>
      <c r="M377" s="1"/>
      <c r="N377" s="1"/>
      <c r="O377" s="1"/>
      <c r="P377" s="1"/>
      <c r="Q377" s="1"/>
      <c r="R377" s="1"/>
      <c r="S377" s="1"/>
      <c r="T377" s="128"/>
      <c r="U377" s="117"/>
      <c r="V377" s="117"/>
    </row>
    <row r="378" spans="1:22">
      <c r="A378" s="1"/>
      <c r="B378" s="128"/>
      <c r="C378" s="117"/>
      <c r="D378" s="117"/>
      <c r="E378" s="117"/>
      <c r="F378" s="117"/>
      <c r="G378" s="117"/>
      <c r="H378" s="117"/>
      <c r="I378" s="117"/>
      <c r="J378" s="117"/>
      <c r="K378" s="117"/>
      <c r="L378" s="117"/>
      <c r="M378" s="1"/>
      <c r="N378" s="1"/>
      <c r="O378" s="1"/>
      <c r="P378" s="1"/>
      <c r="Q378" s="1"/>
      <c r="R378" s="1"/>
      <c r="S378" s="1"/>
      <c r="T378" s="128"/>
      <c r="U378" s="117"/>
      <c r="V378" s="117"/>
    </row>
    <row r="379" spans="1:22">
      <c r="A379" s="1"/>
      <c r="B379" s="128"/>
      <c r="C379" s="117"/>
      <c r="D379" s="117"/>
      <c r="E379" s="117"/>
      <c r="F379" s="117"/>
      <c r="G379" s="117"/>
      <c r="H379" s="117"/>
      <c r="I379" s="117"/>
      <c r="J379" s="117"/>
      <c r="K379" s="117"/>
      <c r="L379" s="117"/>
      <c r="M379" s="1"/>
      <c r="N379" s="1"/>
      <c r="O379" s="1"/>
      <c r="P379" s="1"/>
      <c r="Q379" s="1"/>
      <c r="R379" s="1"/>
      <c r="S379" s="1"/>
      <c r="T379" s="128"/>
      <c r="U379" s="117"/>
      <c r="V379" s="117"/>
    </row>
    <row r="380" spans="1:22">
      <c r="A380" s="1"/>
      <c r="B380" s="128"/>
      <c r="C380" s="117"/>
      <c r="D380" s="117"/>
      <c r="E380" s="117"/>
      <c r="F380" s="117"/>
      <c r="G380" s="117"/>
      <c r="H380" s="117"/>
      <c r="I380" s="117"/>
      <c r="J380" s="117"/>
      <c r="K380" s="117"/>
      <c r="L380" s="117"/>
      <c r="M380" s="1"/>
      <c r="N380" s="1"/>
      <c r="O380" s="1"/>
      <c r="P380" s="1"/>
      <c r="Q380" s="1"/>
      <c r="R380" s="1"/>
      <c r="S380" s="1"/>
      <c r="T380" s="128"/>
      <c r="U380" s="117"/>
      <c r="V380" s="117"/>
    </row>
    <row r="381" spans="1:22">
      <c r="A381" s="1"/>
      <c r="B381" s="128"/>
      <c r="C381" s="117"/>
      <c r="D381" s="117"/>
      <c r="E381" s="117"/>
      <c r="F381" s="117"/>
      <c r="G381" s="117"/>
      <c r="H381" s="117"/>
      <c r="I381" s="117"/>
      <c r="J381" s="117"/>
      <c r="K381" s="117"/>
      <c r="L381" s="117"/>
      <c r="M381" s="1"/>
      <c r="N381" s="1"/>
      <c r="O381" s="1"/>
      <c r="P381" s="1"/>
      <c r="Q381" s="1"/>
      <c r="R381" s="1"/>
      <c r="S381" s="1"/>
      <c r="T381" s="128"/>
      <c r="U381" s="117"/>
      <c r="V381" s="117"/>
    </row>
    <row r="382" spans="1:22">
      <c r="A382" s="1"/>
      <c r="B382" s="128"/>
      <c r="C382" s="117"/>
      <c r="D382" s="117"/>
      <c r="E382" s="117"/>
      <c r="F382" s="117"/>
      <c r="G382" s="117"/>
      <c r="H382" s="117"/>
      <c r="I382" s="117"/>
      <c r="J382" s="117"/>
      <c r="K382" s="117"/>
      <c r="L382" s="117"/>
      <c r="M382" s="1"/>
      <c r="N382" s="1"/>
      <c r="O382" s="1"/>
      <c r="P382" s="1"/>
      <c r="Q382" s="1"/>
      <c r="R382" s="1"/>
      <c r="S382" s="1"/>
      <c r="T382" s="128"/>
      <c r="U382" s="117"/>
      <c r="V382" s="117"/>
    </row>
    <row r="383" spans="1:22">
      <c r="A383" s="1"/>
      <c r="B383" s="128"/>
      <c r="C383" s="117"/>
      <c r="D383" s="117"/>
      <c r="E383" s="117"/>
      <c r="F383" s="117"/>
      <c r="G383" s="117"/>
      <c r="H383" s="117"/>
      <c r="I383" s="117"/>
      <c r="J383" s="117"/>
      <c r="K383" s="117"/>
      <c r="L383" s="117"/>
      <c r="M383" s="1"/>
      <c r="N383" s="1"/>
      <c r="O383" s="1"/>
      <c r="P383" s="1"/>
      <c r="Q383" s="1"/>
      <c r="R383" s="1"/>
      <c r="S383" s="1"/>
      <c r="T383" s="128"/>
      <c r="U383" s="117"/>
      <c r="V383" s="117"/>
    </row>
    <row r="384" spans="1:22">
      <c r="A384" s="1"/>
      <c r="B384" s="128"/>
      <c r="C384" s="117"/>
      <c r="D384" s="117"/>
      <c r="E384" s="117"/>
      <c r="F384" s="117"/>
      <c r="G384" s="117"/>
      <c r="H384" s="117"/>
      <c r="I384" s="117"/>
      <c r="J384" s="117"/>
      <c r="K384" s="117"/>
      <c r="L384" s="117"/>
      <c r="M384" s="1"/>
      <c r="N384" s="1"/>
      <c r="O384" s="1"/>
      <c r="P384" s="1"/>
      <c r="Q384" s="1"/>
      <c r="R384" s="1"/>
      <c r="S384" s="1"/>
      <c r="T384" s="128"/>
      <c r="U384" s="117"/>
      <c r="V384" s="117"/>
    </row>
  </sheetData>
  <mergeCells count="5">
    <mergeCell ref="A268:K268"/>
    <mergeCell ref="A283:K283"/>
    <mergeCell ref="L218:W218"/>
    <mergeCell ref="A287:K287"/>
    <mergeCell ref="L287:T28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80"/>
  <sheetViews>
    <sheetView topLeftCell="A12" zoomScale="70" zoomScaleNormal="70" workbookViewId="0">
      <selection activeCell="Q32" sqref="Q32:Q44"/>
    </sheetView>
  </sheetViews>
  <sheetFormatPr defaultColWidth="9.21875" defaultRowHeight="10.199999999999999"/>
  <cols>
    <col min="1" max="1" width="5.21875" style="143" customWidth="1"/>
    <col min="2" max="2" width="6.21875" style="142" customWidth="1"/>
    <col min="3" max="3" width="11.44140625" style="143" customWidth="1"/>
    <col min="4" max="4" width="10.44140625" style="143" customWidth="1"/>
    <col min="5" max="5" width="7.44140625" style="143" customWidth="1"/>
    <col min="6" max="6" width="9.21875" style="143" customWidth="1"/>
    <col min="7" max="7" width="8.44140625" style="143" customWidth="1"/>
    <col min="8" max="8" width="9.21875" style="143" customWidth="1"/>
    <col min="9" max="9" width="10.44140625" style="143" customWidth="1"/>
    <col min="10" max="10" width="10" style="143" customWidth="1"/>
    <col min="11" max="11" width="11" style="143" customWidth="1"/>
    <col min="12" max="12" width="8.44140625" style="143" customWidth="1"/>
    <col min="13" max="13" width="9.77734375" style="143" customWidth="1"/>
    <col min="14" max="14" width="15.77734375" style="143" customWidth="1"/>
    <col min="15" max="15" width="12.44140625" style="143" customWidth="1"/>
    <col min="16" max="16" width="10.44140625" style="143" customWidth="1"/>
    <col min="17" max="18" width="7.44140625" style="143" customWidth="1"/>
    <col min="19" max="19" width="6.44140625" style="141" customWidth="1"/>
    <col min="20" max="20" width="5.44140625" style="144" customWidth="1"/>
    <col min="21" max="16384" width="9.21875" style="143"/>
  </cols>
  <sheetData>
    <row r="2" spans="1:20" s="335" customFormat="1" ht="13.8">
      <c r="A2" s="330" t="s">
        <v>197</v>
      </c>
      <c r="B2" s="331"/>
      <c r="C2" s="330"/>
      <c r="D2" s="332"/>
      <c r="E2" s="330"/>
      <c r="F2" s="330"/>
      <c r="G2" s="330"/>
      <c r="H2" s="330"/>
      <c r="I2" s="330"/>
      <c r="J2" s="330"/>
      <c r="K2" s="330"/>
      <c r="L2" s="330"/>
      <c r="M2" s="332"/>
      <c r="N2" s="330"/>
      <c r="O2" s="332"/>
      <c r="P2" s="332"/>
      <c r="Q2" s="332"/>
      <c r="R2" s="332"/>
      <c r="S2" s="333"/>
      <c r="T2" s="334" t="s">
        <v>198</v>
      </c>
    </row>
    <row r="3" spans="1:20" ht="3.75" customHeight="1">
      <c r="C3" s="141"/>
      <c r="D3" s="315"/>
      <c r="M3" s="336"/>
      <c r="N3" s="141"/>
      <c r="O3" s="315"/>
      <c r="P3" s="315"/>
      <c r="Q3" s="315"/>
      <c r="R3" s="315"/>
    </row>
    <row r="4" spans="1:20" s="343" customFormat="1" ht="13.8" customHeight="1" thickBot="1">
      <c r="A4" s="337" t="s">
        <v>122</v>
      </c>
      <c r="B4" s="338"/>
      <c r="C4" s="339"/>
      <c r="D4" s="339"/>
      <c r="E4" s="339"/>
      <c r="F4" s="339"/>
      <c r="G4" s="339"/>
      <c r="H4" s="339"/>
      <c r="I4" s="513"/>
      <c r="J4" s="513"/>
      <c r="K4" s="513"/>
      <c r="L4" s="513"/>
      <c r="M4" s="513"/>
      <c r="N4" s="513"/>
      <c r="O4" s="340"/>
      <c r="P4" s="340"/>
      <c r="Q4" s="340"/>
      <c r="R4" s="340"/>
      <c r="S4" s="341"/>
      <c r="T4" s="342" t="s">
        <v>121</v>
      </c>
    </row>
    <row r="5" spans="1:20" s="343" customFormat="1" ht="15.6" customHeight="1" thickTop="1">
      <c r="A5" s="344"/>
      <c r="B5" s="345"/>
      <c r="C5" s="197" t="s">
        <v>357</v>
      </c>
      <c r="D5" s="197" t="s">
        <v>358</v>
      </c>
      <c r="E5" s="346" t="s">
        <v>89</v>
      </c>
      <c r="F5" s="347"/>
      <c r="G5" s="347"/>
      <c r="H5" s="347"/>
      <c r="I5" s="347"/>
      <c r="J5" s="347"/>
      <c r="K5" s="347"/>
      <c r="L5" s="347"/>
      <c r="M5" s="347"/>
      <c r="N5" s="347"/>
      <c r="O5" s="347"/>
      <c r="P5" s="347"/>
      <c r="Q5" s="348" t="s">
        <v>90</v>
      </c>
      <c r="R5" s="198" t="s">
        <v>359</v>
      </c>
      <c r="S5" s="349"/>
      <c r="T5" s="350"/>
    </row>
    <row r="6" spans="1:20" s="356" customFormat="1" ht="12.75" customHeight="1">
      <c r="A6" s="351"/>
      <c r="B6" s="352"/>
      <c r="C6" s="353"/>
      <c r="D6" s="353"/>
      <c r="E6" s="199" t="s">
        <v>54</v>
      </c>
      <c r="F6" s="199" t="s">
        <v>360</v>
      </c>
      <c r="G6" s="199" t="s">
        <v>361</v>
      </c>
      <c r="H6" s="199" t="s">
        <v>362</v>
      </c>
      <c r="I6" s="199" t="s">
        <v>363</v>
      </c>
      <c r="J6" s="199" t="s">
        <v>95</v>
      </c>
      <c r="K6" s="198" t="s">
        <v>96</v>
      </c>
      <c r="L6" s="200" t="s">
        <v>97</v>
      </c>
      <c r="M6" s="199" t="s">
        <v>364</v>
      </c>
      <c r="N6" s="199" t="s">
        <v>365</v>
      </c>
      <c r="O6" s="199" t="s">
        <v>365</v>
      </c>
      <c r="P6" s="199" t="s">
        <v>98</v>
      </c>
      <c r="Q6" s="198" t="s">
        <v>57</v>
      </c>
      <c r="R6" s="353"/>
      <c r="S6" s="354"/>
      <c r="T6" s="355"/>
    </row>
    <row r="7" spans="1:20" s="356" customFormat="1" ht="12.75" customHeight="1">
      <c r="A7" s="357"/>
      <c r="B7" s="358"/>
      <c r="C7" s="353"/>
      <c r="D7" s="353"/>
      <c r="E7" s="359"/>
      <c r="F7" s="353"/>
      <c r="G7" s="353"/>
      <c r="H7" s="353" t="s">
        <v>366</v>
      </c>
      <c r="I7" s="353" t="s">
        <v>102</v>
      </c>
      <c r="J7" s="359"/>
      <c r="K7" s="360"/>
      <c r="L7" s="359"/>
      <c r="M7" s="359" t="s">
        <v>367</v>
      </c>
      <c r="N7" s="353" t="s">
        <v>368</v>
      </c>
      <c r="O7" s="353" t="s">
        <v>103</v>
      </c>
      <c r="P7" s="359"/>
      <c r="Q7" s="353"/>
      <c r="R7" s="353"/>
      <c r="S7" s="361"/>
      <c r="T7" s="362"/>
    </row>
    <row r="8" spans="1:20" s="356" customFormat="1" ht="12.75" customHeight="1">
      <c r="A8" s="357"/>
      <c r="B8" s="358"/>
      <c r="C8" s="353"/>
      <c r="D8" s="353"/>
      <c r="E8" s="359"/>
      <c r="F8" s="353"/>
      <c r="G8" s="353"/>
      <c r="H8" s="353"/>
      <c r="I8" s="353"/>
      <c r="J8" s="359"/>
      <c r="K8" s="360"/>
      <c r="L8" s="359"/>
      <c r="M8" s="359"/>
      <c r="N8" s="353" t="s">
        <v>104</v>
      </c>
      <c r="O8" s="353"/>
      <c r="P8" s="359"/>
      <c r="Q8" s="353"/>
      <c r="R8" s="353"/>
      <c r="S8" s="361"/>
      <c r="T8" s="362"/>
    </row>
    <row r="9" spans="1:20" s="356" customFormat="1" ht="12.75" customHeight="1">
      <c r="A9" s="357"/>
      <c r="B9" s="358"/>
      <c r="C9" s="353"/>
      <c r="D9" s="353"/>
      <c r="E9" s="359"/>
      <c r="F9" s="353"/>
      <c r="G9" s="353"/>
      <c r="H9" s="353"/>
      <c r="I9" s="353"/>
      <c r="J9" s="359"/>
      <c r="K9" s="360"/>
      <c r="L9" s="359"/>
      <c r="M9" s="359"/>
      <c r="N9" s="198" t="s">
        <v>369</v>
      </c>
      <c r="O9" s="353"/>
      <c r="P9" s="359"/>
      <c r="Q9" s="353"/>
      <c r="R9" s="353"/>
      <c r="S9" s="361"/>
      <c r="T9" s="362"/>
    </row>
    <row r="10" spans="1:20" s="356" customFormat="1" ht="15" customHeight="1">
      <c r="A10" s="357"/>
      <c r="B10" s="358"/>
      <c r="C10" s="353"/>
      <c r="D10" s="353"/>
      <c r="E10" s="359"/>
      <c r="F10" s="201" t="s">
        <v>370</v>
      </c>
      <c r="G10" s="201" t="s">
        <v>371</v>
      </c>
      <c r="H10" s="201" t="s">
        <v>107</v>
      </c>
      <c r="I10" s="201" t="s">
        <v>372</v>
      </c>
      <c r="J10" s="359"/>
      <c r="K10" s="198" t="s">
        <v>373</v>
      </c>
      <c r="L10" s="202" t="s">
        <v>110</v>
      </c>
      <c r="M10" s="198" t="s">
        <v>374</v>
      </c>
      <c r="N10" s="353" t="s">
        <v>375</v>
      </c>
      <c r="O10" s="201" t="s">
        <v>376</v>
      </c>
      <c r="P10" s="198" t="s">
        <v>377</v>
      </c>
      <c r="Q10" s="353"/>
      <c r="R10" s="198" t="s">
        <v>73</v>
      </c>
      <c r="S10" s="361"/>
      <c r="T10" s="362"/>
    </row>
    <row r="11" spans="1:20" s="356" customFormat="1" ht="12.75" customHeight="1">
      <c r="A11" s="363"/>
      <c r="B11" s="364"/>
      <c r="C11" s="203" t="s">
        <v>378</v>
      </c>
      <c r="D11" s="203" t="s">
        <v>379</v>
      </c>
      <c r="E11" s="196" t="s">
        <v>74</v>
      </c>
      <c r="F11" s="365" t="s">
        <v>113</v>
      </c>
      <c r="G11" s="365" t="s">
        <v>380</v>
      </c>
      <c r="H11" s="365" t="s">
        <v>113</v>
      </c>
      <c r="I11" s="365" t="s">
        <v>381</v>
      </c>
      <c r="J11" s="196" t="s">
        <v>116</v>
      </c>
      <c r="K11" s="366" t="s">
        <v>382</v>
      </c>
      <c r="L11" s="367" t="s">
        <v>118</v>
      </c>
      <c r="M11" s="365" t="s">
        <v>383</v>
      </c>
      <c r="N11" s="365" t="s">
        <v>384</v>
      </c>
      <c r="O11" s="365" t="s">
        <v>384</v>
      </c>
      <c r="P11" s="365" t="s">
        <v>385</v>
      </c>
      <c r="Q11" s="196" t="s">
        <v>76</v>
      </c>
      <c r="R11" s="204" t="s">
        <v>386</v>
      </c>
      <c r="S11" s="368"/>
      <c r="T11" s="369"/>
    </row>
    <row r="12" spans="1:20" ht="14.25" customHeight="1">
      <c r="A12" s="449"/>
      <c r="B12" s="450"/>
      <c r="C12" s="451" t="s">
        <v>186</v>
      </c>
      <c r="D12" s="452"/>
      <c r="E12" s="452"/>
      <c r="F12" s="452"/>
      <c r="G12" s="452"/>
      <c r="H12" s="453"/>
      <c r="I12" s="453"/>
      <c r="J12" s="452"/>
      <c r="K12" s="452"/>
      <c r="L12" s="452"/>
      <c r="M12" s="453"/>
      <c r="N12" s="453"/>
      <c r="O12" s="452"/>
      <c r="P12" s="452"/>
      <c r="Q12" s="452"/>
      <c r="R12" s="454" t="s">
        <v>187</v>
      </c>
      <c r="S12" s="455"/>
      <c r="T12" s="456"/>
    </row>
    <row r="13" spans="1:20" ht="17.100000000000001" customHeight="1">
      <c r="A13" s="457">
        <v>2022</v>
      </c>
      <c r="B13" s="458" t="s">
        <v>83</v>
      </c>
      <c r="C13" s="459">
        <v>6290.9</v>
      </c>
      <c r="D13" s="460">
        <v>14461.5</v>
      </c>
      <c r="E13" s="460">
        <v>3888.6</v>
      </c>
      <c r="F13" s="460">
        <v>273</v>
      </c>
      <c r="G13" s="460">
        <v>4488.8999999999996</v>
      </c>
      <c r="H13" s="460">
        <v>1252.0999999999999</v>
      </c>
      <c r="I13" s="460">
        <v>3870.3</v>
      </c>
      <c r="J13" s="460">
        <v>7306.1</v>
      </c>
      <c r="K13" s="460">
        <v>943.3</v>
      </c>
      <c r="L13" s="460">
        <v>777.3</v>
      </c>
      <c r="M13" s="460">
        <v>4221.8</v>
      </c>
      <c r="N13" s="460">
        <v>16019.7</v>
      </c>
      <c r="O13" s="460">
        <v>1014.3</v>
      </c>
      <c r="P13" s="460">
        <v>1889.2</v>
      </c>
      <c r="Q13" s="460">
        <v>45944.6</v>
      </c>
      <c r="R13" s="460">
        <v>66697</v>
      </c>
      <c r="S13" s="461" t="s">
        <v>83</v>
      </c>
      <c r="T13" s="462">
        <v>2022</v>
      </c>
    </row>
    <row r="14" spans="1:20" ht="10.5" customHeight="1">
      <c r="A14" s="457">
        <v>2023</v>
      </c>
      <c r="B14" s="463" t="s">
        <v>83</v>
      </c>
      <c r="C14" s="459">
        <v>4430.1000000000004</v>
      </c>
      <c r="D14" s="460">
        <v>10752.8</v>
      </c>
      <c r="E14" s="460">
        <v>3429.5</v>
      </c>
      <c r="F14" s="460">
        <v>262</v>
      </c>
      <c r="G14" s="460">
        <v>3646.3</v>
      </c>
      <c r="H14" s="460">
        <v>1040.5</v>
      </c>
      <c r="I14" s="460">
        <v>2884.8</v>
      </c>
      <c r="J14" s="460">
        <v>5847.4</v>
      </c>
      <c r="K14" s="460">
        <v>676.8</v>
      </c>
      <c r="L14" s="460">
        <v>651</v>
      </c>
      <c r="M14" s="460">
        <v>3839.3</v>
      </c>
      <c r="N14" s="460">
        <v>14689.8</v>
      </c>
      <c r="O14" s="460">
        <v>769.7</v>
      </c>
      <c r="P14" s="460">
        <v>1445.1</v>
      </c>
      <c r="Q14" s="67">
        <v>39182.199999999997</v>
      </c>
      <c r="R14" s="460">
        <v>54365.1</v>
      </c>
      <c r="S14" s="464" t="s">
        <v>83</v>
      </c>
      <c r="T14" s="462">
        <v>2023</v>
      </c>
    </row>
    <row r="15" spans="1:20" ht="10.5" customHeight="1">
      <c r="A15" s="457" t="s">
        <v>199</v>
      </c>
      <c r="B15" s="463"/>
      <c r="C15" s="459">
        <v>-29.57923349600215</v>
      </c>
      <c r="D15" s="460">
        <v>-25.645334163122779</v>
      </c>
      <c r="E15" s="460">
        <v>-11.806305611273979</v>
      </c>
      <c r="F15" s="460">
        <v>-4.0293040293040292</v>
      </c>
      <c r="G15" s="460">
        <v>-18.770745616966284</v>
      </c>
      <c r="H15" s="460">
        <v>-16.89960865745547</v>
      </c>
      <c r="I15" s="460">
        <v>-25.463142392062633</v>
      </c>
      <c r="J15" s="460">
        <v>-19.965508273908114</v>
      </c>
      <c r="K15" s="460">
        <v>-28.251881691932578</v>
      </c>
      <c r="L15" s="460">
        <v>-16.248552682362018</v>
      </c>
      <c r="M15" s="460">
        <v>-9.060116537969586</v>
      </c>
      <c r="N15" s="460">
        <v>-8.3016535890185299</v>
      </c>
      <c r="O15" s="460">
        <v>-24.115153307699881</v>
      </c>
      <c r="P15" s="460">
        <v>-23.507304679229311</v>
      </c>
      <c r="Q15" s="460">
        <v>-14.718595874161494</v>
      </c>
      <c r="R15" s="460">
        <v>-18.48943730602576</v>
      </c>
      <c r="S15" s="464"/>
      <c r="T15" s="462" t="s">
        <v>123</v>
      </c>
    </row>
    <row r="16" spans="1:20" ht="17.100000000000001" customHeight="1">
      <c r="A16" s="45" t="s">
        <v>405</v>
      </c>
      <c r="B16" s="316" t="s">
        <v>421</v>
      </c>
      <c r="C16" s="459">
        <v>3020.5</v>
      </c>
      <c r="D16" s="460">
        <v>6204.5</v>
      </c>
      <c r="E16" s="460">
        <v>2106.8000000000002</v>
      </c>
      <c r="F16" s="460">
        <v>157</v>
      </c>
      <c r="G16" s="460">
        <v>2248.1</v>
      </c>
      <c r="H16" s="460">
        <v>629</v>
      </c>
      <c r="I16" s="460">
        <v>1829.4</v>
      </c>
      <c r="J16" s="460">
        <v>3514.5</v>
      </c>
      <c r="K16" s="460">
        <v>444.6</v>
      </c>
      <c r="L16" s="460">
        <v>396</v>
      </c>
      <c r="M16" s="460">
        <v>2307.4</v>
      </c>
      <c r="N16" s="460">
        <v>8874.4</v>
      </c>
      <c r="O16" s="460">
        <v>474.7</v>
      </c>
      <c r="P16" s="460">
        <v>961.3</v>
      </c>
      <c r="Q16" s="460">
        <v>23943.200000000001</v>
      </c>
      <c r="R16" s="460">
        <v>33168.199999999997</v>
      </c>
      <c r="S16" s="464" t="s">
        <v>421</v>
      </c>
      <c r="T16" s="462" t="s">
        <v>405</v>
      </c>
    </row>
    <row r="17" spans="1:20" ht="13.05" customHeight="1">
      <c r="A17" s="45">
        <v>2024</v>
      </c>
      <c r="B17" s="316" t="s">
        <v>421</v>
      </c>
      <c r="C17" s="459">
        <v>2106.1999999999998</v>
      </c>
      <c r="D17" s="460">
        <v>5860.4</v>
      </c>
      <c r="E17" s="460">
        <v>1967.6</v>
      </c>
      <c r="F17" s="460">
        <v>197.5</v>
      </c>
      <c r="G17" s="460">
        <v>1858.7</v>
      </c>
      <c r="H17" s="460">
        <v>627.79999999999995</v>
      </c>
      <c r="I17" s="460">
        <v>1586.9</v>
      </c>
      <c r="J17" s="460">
        <v>3415.3</v>
      </c>
      <c r="K17" s="460">
        <v>327.39999999999998</v>
      </c>
      <c r="L17" s="460">
        <v>387.5</v>
      </c>
      <c r="M17" s="460">
        <v>2314.4</v>
      </c>
      <c r="N17" s="460">
        <v>8458.7000000000007</v>
      </c>
      <c r="O17" s="460">
        <v>466.8</v>
      </c>
      <c r="P17" s="460">
        <v>771.2</v>
      </c>
      <c r="Q17" s="460">
        <v>22379.599999999999</v>
      </c>
      <c r="R17" s="460">
        <v>30346.2</v>
      </c>
      <c r="S17" s="464" t="s">
        <v>421</v>
      </c>
      <c r="T17" s="462">
        <v>2024</v>
      </c>
    </row>
    <row r="18" spans="1:20" ht="17.100000000000001" customHeight="1">
      <c r="A18" s="457" t="s">
        <v>405</v>
      </c>
      <c r="B18" s="463" t="s">
        <v>125</v>
      </c>
      <c r="C18" s="459">
        <v>440.6</v>
      </c>
      <c r="D18" s="460">
        <v>929.8</v>
      </c>
      <c r="E18" s="460">
        <v>306.89999999999998</v>
      </c>
      <c r="F18" s="460">
        <v>21.9</v>
      </c>
      <c r="G18" s="460">
        <v>333.1</v>
      </c>
      <c r="H18" s="460">
        <v>94.1</v>
      </c>
      <c r="I18" s="460">
        <v>239.7</v>
      </c>
      <c r="J18" s="460">
        <v>482.6</v>
      </c>
      <c r="K18" s="460">
        <v>57.3</v>
      </c>
      <c r="L18" s="460">
        <v>57.1</v>
      </c>
      <c r="M18" s="460">
        <v>291.3</v>
      </c>
      <c r="N18" s="460">
        <v>1379.9</v>
      </c>
      <c r="O18" s="460">
        <v>74.7</v>
      </c>
      <c r="P18" s="460">
        <v>157.19999999999999</v>
      </c>
      <c r="Q18" s="460">
        <v>3495.8</v>
      </c>
      <c r="R18" s="460">
        <v>4866.2</v>
      </c>
      <c r="S18" s="464" t="s">
        <v>125</v>
      </c>
      <c r="T18" s="462" t="s">
        <v>405</v>
      </c>
    </row>
    <row r="19" spans="1:20" ht="13.05" customHeight="1">
      <c r="A19" s="457" t="s">
        <v>83</v>
      </c>
      <c r="B19" s="463" t="s">
        <v>126</v>
      </c>
      <c r="C19" s="459">
        <v>303.89999999999998</v>
      </c>
      <c r="D19" s="460">
        <v>1124.2</v>
      </c>
      <c r="E19" s="460">
        <v>329.8</v>
      </c>
      <c r="F19" s="460">
        <v>22.8</v>
      </c>
      <c r="G19" s="460">
        <v>349</v>
      </c>
      <c r="H19" s="460">
        <v>96.9</v>
      </c>
      <c r="I19" s="460">
        <v>236.7</v>
      </c>
      <c r="J19" s="460">
        <v>446.7</v>
      </c>
      <c r="K19" s="460">
        <v>69.5</v>
      </c>
      <c r="L19" s="460">
        <v>57.5</v>
      </c>
      <c r="M19" s="460">
        <v>347.5</v>
      </c>
      <c r="N19" s="460">
        <v>1276.7</v>
      </c>
      <c r="O19" s="460">
        <v>67.3</v>
      </c>
      <c r="P19" s="460">
        <v>89.5</v>
      </c>
      <c r="Q19" s="460">
        <v>3389.9</v>
      </c>
      <c r="R19" s="460">
        <v>4818</v>
      </c>
      <c r="S19" s="464" t="s">
        <v>126</v>
      </c>
      <c r="T19" s="462" t="s">
        <v>83</v>
      </c>
    </row>
    <row r="20" spans="1:20" ht="13.05" customHeight="1">
      <c r="A20" s="457" t="s">
        <v>83</v>
      </c>
      <c r="B20" s="463" t="s">
        <v>127</v>
      </c>
      <c r="C20" s="459">
        <v>341.5</v>
      </c>
      <c r="D20" s="460">
        <v>737.6</v>
      </c>
      <c r="E20" s="460">
        <v>265.10000000000002</v>
      </c>
      <c r="F20" s="460">
        <v>20.3</v>
      </c>
      <c r="G20" s="460">
        <v>278.39999999999998</v>
      </c>
      <c r="H20" s="460">
        <v>78.5</v>
      </c>
      <c r="I20" s="460">
        <v>199.7</v>
      </c>
      <c r="J20" s="460">
        <v>415.6</v>
      </c>
      <c r="K20" s="460">
        <v>38.799999999999997</v>
      </c>
      <c r="L20" s="460">
        <v>52.2</v>
      </c>
      <c r="M20" s="460">
        <v>308.8</v>
      </c>
      <c r="N20" s="460">
        <v>1125.3</v>
      </c>
      <c r="O20" s="460">
        <v>58.4</v>
      </c>
      <c r="P20" s="460">
        <v>96.1</v>
      </c>
      <c r="Q20" s="460">
        <v>2937.2</v>
      </c>
      <c r="R20" s="460">
        <v>4016.3</v>
      </c>
      <c r="S20" s="464" t="s">
        <v>127</v>
      </c>
      <c r="T20" s="462" t="s">
        <v>83</v>
      </c>
    </row>
    <row r="21" spans="1:20" ht="13.05" customHeight="1">
      <c r="A21" s="457" t="s">
        <v>83</v>
      </c>
      <c r="B21" s="463" t="s">
        <v>128</v>
      </c>
      <c r="C21" s="459">
        <v>162.80000000000001</v>
      </c>
      <c r="D21" s="460">
        <v>1007.4</v>
      </c>
      <c r="E21" s="460">
        <v>268.5</v>
      </c>
      <c r="F21" s="460">
        <v>18.7</v>
      </c>
      <c r="G21" s="460">
        <v>294.10000000000002</v>
      </c>
      <c r="H21" s="460">
        <v>82</v>
      </c>
      <c r="I21" s="460">
        <v>221.2</v>
      </c>
      <c r="J21" s="460">
        <v>538.9</v>
      </c>
      <c r="K21" s="460">
        <v>56.9</v>
      </c>
      <c r="L21" s="460">
        <v>59.5</v>
      </c>
      <c r="M21" s="460">
        <v>291.10000000000002</v>
      </c>
      <c r="N21" s="460">
        <v>1145.3</v>
      </c>
      <c r="O21" s="460">
        <v>62.8</v>
      </c>
      <c r="P21" s="460">
        <v>117.1</v>
      </c>
      <c r="Q21" s="460">
        <v>3156.1</v>
      </c>
      <c r="R21" s="460">
        <v>4326.3</v>
      </c>
      <c r="S21" s="464" t="s">
        <v>128</v>
      </c>
      <c r="T21" s="462" t="s">
        <v>83</v>
      </c>
    </row>
    <row r="22" spans="1:20" ht="13.05" customHeight="1">
      <c r="A22" s="457" t="s">
        <v>83</v>
      </c>
      <c r="B22" s="463" t="s">
        <v>129</v>
      </c>
      <c r="C22" s="459">
        <v>231.3</v>
      </c>
      <c r="D22" s="460">
        <v>878.8</v>
      </c>
      <c r="E22" s="460">
        <v>242</v>
      </c>
      <c r="F22" s="460">
        <v>22.4</v>
      </c>
      <c r="G22" s="460">
        <v>243.6</v>
      </c>
      <c r="H22" s="460">
        <v>80.8</v>
      </c>
      <c r="I22" s="460">
        <v>212.3</v>
      </c>
      <c r="J22" s="460">
        <v>473.8</v>
      </c>
      <c r="K22" s="460">
        <v>39.799999999999997</v>
      </c>
      <c r="L22" s="460">
        <v>45.8</v>
      </c>
      <c r="M22" s="460">
        <v>302.60000000000002</v>
      </c>
      <c r="N22" s="460">
        <v>1165.0999999999999</v>
      </c>
      <c r="O22" s="460">
        <v>50.9</v>
      </c>
      <c r="P22" s="460">
        <v>96.2</v>
      </c>
      <c r="Q22" s="460">
        <v>2975.3</v>
      </c>
      <c r="R22" s="460">
        <v>4085.4</v>
      </c>
      <c r="S22" s="464" t="s">
        <v>129</v>
      </c>
      <c r="T22" s="462" t="s">
        <v>83</v>
      </c>
    </row>
    <row r="23" spans="1:20" ht="13.05" customHeight="1">
      <c r="A23" s="457" t="s">
        <v>83</v>
      </c>
      <c r="B23" s="463" t="s">
        <v>130</v>
      </c>
      <c r="C23" s="459">
        <v>370.1</v>
      </c>
      <c r="D23" s="460">
        <v>800.3</v>
      </c>
      <c r="E23" s="460">
        <v>217.3</v>
      </c>
      <c r="F23" s="460">
        <v>20.8</v>
      </c>
      <c r="G23" s="460">
        <v>233.1</v>
      </c>
      <c r="H23" s="460">
        <v>73.3</v>
      </c>
      <c r="I23" s="460">
        <v>185.5</v>
      </c>
      <c r="J23" s="460">
        <v>457.9</v>
      </c>
      <c r="K23" s="460">
        <v>27.2</v>
      </c>
      <c r="L23" s="460">
        <v>40</v>
      </c>
      <c r="M23" s="460">
        <v>281.89999999999998</v>
      </c>
      <c r="N23" s="460">
        <v>1103</v>
      </c>
      <c r="O23" s="460">
        <v>55.6</v>
      </c>
      <c r="P23" s="460">
        <v>84.9</v>
      </c>
      <c r="Q23" s="460">
        <v>2780.5</v>
      </c>
      <c r="R23" s="460">
        <v>3950.9</v>
      </c>
      <c r="S23" s="464" t="s">
        <v>130</v>
      </c>
      <c r="T23" s="462" t="s">
        <v>83</v>
      </c>
    </row>
    <row r="24" spans="1:20" ht="13.05" customHeight="1">
      <c r="A24" s="457">
        <v>2024</v>
      </c>
      <c r="B24" s="463" t="s">
        <v>131</v>
      </c>
      <c r="C24" s="459">
        <v>351.9</v>
      </c>
      <c r="D24" s="460">
        <v>609.79999999999995</v>
      </c>
      <c r="E24" s="460">
        <v>223.7</v>
      </c>
      <c r="F24" s="460">
        <v>21.1</v>
      </c>
      <c r="G24" s="460">
        <v>219.1</v>
      </c>
      <c r="H24" s="460">
        <v>81.5</v>
      </c>
      <c r="I24" s="460">
        <v>203.2</v>
      </c>
      <c r="J24" s="460">
        <v>448.1</v>
      </c>
      <c r="K24" s="460">
        <v>26.5</v>
      </c>
      <c r="L24" s="460">
        <v>42.7</v>
      </c>
      <c r="M24" s="460">
        <v>274.8</v>
      </c>
      <c r="N24" s="460">
        <v>1223.5999999999999</v>
      </c>
      <c r="O24" s="460">
        <v>63.6</v>
      </c>
      <c r="P24" s="460">
        <v>127.7</v>
      </c>
      <c r="Q24" s="460">
        <v>2955.7</v>
      </c>
      <c r="R24" s="460">
        <v>3917.4</v>
      </c>
      <c r="S24" s="464" t="s">
        <v>131</v>
      </c>
      <c r="T24" s="462">
        <v>2024</v>
      </c>
    </row>
    <row r="25" spans="1:20" ht="13.05" customHeight="1">
      <c r="A25" s="457" t="s">
        <v>83</v>
      </c>
      <c r="B25" s="463" t="s">
        <v>132</v>
      </c>
      <c r="C25" s="459">
        <v>308</v>
      </c>
      <c r="D25" s="460">
        <v>1282.0999999999999</v>
      </c>
      <c r="E25" s="460">
        <v>387.4</v>
      </c>
      <c r="F25" s="460">
        <v>26.6</v>
      </c>
      <c r="G25" s="460">
        <v>279.60000000000002</v>
      </c>
      <c r="H25" s="460">
        <v>91.2</v>
      </c>
      <c r="I25" s="460">
        <v>220.5</v>
      </c>
      <c r="J25" s="460">
        <v>482</v>
      </c>
      <c r="K25" s="460">
        <v>30.3</v>
      </c>
      <c r="L25" s="460">
        <v>59.9</v>
      </c>
      <c r="M25" s="460">
        <v>317.39999999999998</v>
      </c>
      <c r="N25" s="460">
        <v>1162.8</v>
      </c>
      <c r="O25" s="460">
        <v>63.2</v>
      </c>
      <c r="P25" s="460">
        <v>102.5</v>
      </c>
      <c r="Q25" s="460">
        <v>3223.2</v>
      </c>
      <c r="R25" s="460">
        <v>4813.2</v>
      </c>
      <c r="S25" s="464" t="s">
        <v>132</v>
      </c>
      <c r="T25" s="462" t="s">
        <v>83</v>
      </c>
    </row>
    <row r="26" spans="1:20" ht="13.05" customHeight="1">
      <c r="A26" s="457" t="s">
        <v>83</v>
      </c>
      <c r="B26" s="463" t="s">
        <v>133</v>
      </c>
      <c r="C26" s="459">
        <v>399.9</v>
      </c>
      <c r="D26" s="460">
        <v>685.4</v>
      </c>
      <c r="E26" s="460">
        <v>288.3</v>
      </c>
      <c r="F26" s="460">
        <v>27.9</v>
      </c>
      <c r="G26" s="460">
        <v>287.3</v>
      </c>
      <c r="H26" s="460">
        <v>90.8</v>
      </c>
      <c r="I26" s="460">
        <v>245</v>
      </c>
      <c r="J26" s="460">
        <v>533.5</v>
      </c>
      <c r="K26" s="460">
        <v>43.4</v>
      </c>
      <c r="L26" s="460">
        <v>63.7</v>
      </c>
      <c r="M26" s="460">
        <v>345.7</v>
      </c>
      <c r="N26" s="460">
        <v>1284.4000000000001</v>
      </c>
      <c r="O26" s="460">
        <v>70.599999999999994</v>
      </c>
      <c r="P26" s="460">
        <v>87.3</v>
      </c>
      <c r="Q26" s="460">
        <v>3367.9</v>
      </c>
      <c r="R26" s="460">
        <v>4453.1000000000004</v>
      </c>
      <c r="S26" s="464" t="s">
        <v>133</v>
      </c>
      <c r="T26" s="462" t="s">
        <v>83</v>
      </c>
    </row>
    <row r="27" spans="1:20" ht="13.05" customHeight="1">
      <c r="A27" s="457" t="s">
        <v>83</v>
      </c>
      <c r="B27" s="463" t="s">
        <v>134</v>
      </c>
      <c r="C27" s="459">
        <v>227.9</v>
      </c>
      <c r="D27" s="460">
        <v>1099.8</v>
      </c>
      <c r="E27" s="460">
        <v>216.9</v>
      </c>
      <c r="F27" s="460">
        <v>24.8</v>
      </c>
      <c r="G27" s="460">
        <v>177.1</v>
      </c>
      <c r="H27" s="460">
        <v>69.900000000000006</v>
      </c>
      <c r="I27" s="460">
        <v>202.5</v>
      </c>
      <c r="J27" s="460">
        <v>434</v>
      </c>
      <c r="K27" s="460">
        <v>51.5</v>
      </c>
      <c r="L27" s="460">
        <v>51.3</v>
      </c>
      <c r="M27" s="460">
        <v>361.1</v>
      </c>
      <c r="N27" s="460">
        <v>1054.5</v>
      </c>
      <c r="O27" s="460">
        <v>58.2</v>
      </c>
      <c r="P27" s="460">
        <v>105.8</v>
      </c>
      <c r="Q27" s="460">
        <v>2807.6</v>
      </c>
      <c r="R27" s="460">
        <v>4135.3999999999996</v>
      </c>
      <c r="S27" s="464" t="s">
        <v>134</v>
      </c>
      <c r="T27" s="462" t="s">
        <v>83</v>
      </c>
    </row>
    <row r="28" spans="1:20" ht="17.100000000000001" customHeight="1">
      <c r="A28" s="457" t="s">
        <v>83</v>
      </c>
      <c r="B28" s="463" t="s">
        <v>135</v>
      </c>
      <c r="C28" s="459">
        <v>265.5</v>
      </c>
      <c r="D28" s="460">
        <v>576.70000000000005</v>
      </c>
      <c r="E28" s="460">
        <v>269.2</v>
      </c>
      <c r="F28" s="460">
        <v>35.4</v>
      </c>
      <c r="G28" s="460">
        <v>304.5</v>
      </c>
      <c r="H28" s="460">
        <v>90</v>
      </c>
      <c r="I28" s="460">
        <v>246.8</v>
      </c>
      <c r="J28" s="460">
        <v>531.4</v>
      </c>
      <c r="K28" s="460">
        <v>51.6</v>
      </c>
      <c r="L28" s="460">
        <v>59.7</v>
      </c>
      <c r="M28" s="460">
        <v>397.5</v>
      </c>
      <c r="N28" s="460">
        <v>1252.5</v>
      </c>
      <c r="O28" s="460">
        <v>68.2</v>
      </c>
      <c r="P28" s="460">
        <v>122.5</v>
      </c>
      <c r="Q28" s="460">
        <v>3429.2</v>
      </c>
      <c r="R28" s="460">
        <v>4271.3999999999996</v>
      </c>
      <c r="S28" s="464" t="s">
        <v>135</v>
      </c>
      <c r="T28" s="462" t="s">
        <v>83</v>
      </c>
    </row>
    <row r="29" spans="1:20" ht="13.05" customHeight="1">
      <c r="A29" s="457" t="s">
        <v>83</v>
      </c>
      <c r="B29" s="463" t="s">
        <v>124</v>
      </c>
      <c r="C29" s="459">
        <v>284.39999999999998</v>
      </c>
      <c r="D29" s="460">
        <v>603.20000000000005</v>
      </c>
      <c r="E29" s="460">
        <v>272.2</v>
      </c>
      <c r="F29" s="460">
        <v>31.2</v>
      </c>
      <c r="G29" s="460">
        <v>219.7</v>
      </c>
      <c r="H29" s="460">
        <v>92.9</v>
      </c>
      <c r="I29" s="460">
        <v>199.2</v>
      </c>
      <c r="J29" s="460">
        <v>479.6</v>
      </c>
      <c r="K29" s="460">
        <v>58.9</v>
      </c>
      <c r="L29" s="460">
        <v>53</v>
      </c>
      <c r="M29" s="460">
        <v>289.2</v>
      </c>
      <c r="N29" s="460">
        <v>1135</v>
      </c>
      <c r="O29" s="460">
        <v>59</v>
      </c>
      <c r="P29" s="460">
        <v>125.5</v>
      </c>
      <c r="Q29" s="460">
        <v>3015.3</v>
      </c>
      <c r="R29" s="460">
        <v>3903</v>
      </c>
      <c r="S29" s="464" t="s">
        <v>124</v>
      </c>
      <c r="T29" s="462" t="s">
        <v>83</v>
      </c>
    </row>
    <row r="30" spans="1:20" ht="13.05" customHeight="1">
      <c r="A30" s="457" t="s">
        <v>83</v>
      </c>
      <c r="B30" s="463" t="s">
        <v>125</v>
      </c>
      <c r="C30" s="459">
        <v>268.60000000000002</v>
      </c>
      <c r="D30" s="460">
        <v>1003.4</v>
      </c>
      <c r="E30" s="460">
        <v>309.89999999999998</v>
      </c>
      <c r="F30" s="460">
        <v>30.5</v>
      </c>
      <c r="G30" s="460">
        <v>371.4</v>
      </c>
      <c r="H30" s="460">
        <v>111.5</v>
      </c>
      <c r="I30" s="460">
        <v>269.7</v>
      </c>
      <c r="J30" s="460">
        <v>506.7</v>
      </c>
      <c r="K30" s="460">
        <v>65.2</v>
      </c>
      <c r="L30" s="460">
        <v>57.2</v>
      </c>
      <c r="M30" s="460">
        <v>328.7</v>
      </c>
      <c r="N30" s="460">
        <v>1345.9</v>
      </c>
      <c r="O30" s="460">
        <v>84</v>
      </c>
      <c r="P30" s="460">
        <v>99.9</v>
      </c>
      <c r="Q30" s="460">
        <v>3580.7</v>
      </c>
      <c r="R30" s="460">
        <v>4852.7</v>
      </c>
      <c r="S30" s="464" t="s">
        <v>125</v>
      </c>
      <c r="T30" s="462" t="s">
        <v>83</v>
      </c>
    </row>
    <row r="31" spans="1:20" s="317" customFormat="1" ht="17.100000000000001" customHeight="1">
      <c r="A31" s="465" t="s">
        <v>83</v>
      </c>
      <c r="B31" s="466" t="s">
        <v>83</v>
      </c>
      <c r="C31" s="451" t="s">
        <v>406</v>
      </c>
      <c r="D31" s="467"/>
      <c r="E31" s="467"/>
      <c r="F31" s="467"/>
      <c r="G31" s="467"/>
      <c r="H31" s="467"/>
      <c r="I31" s="467"/>
      <c r="J31" s="467"/>
      <c r="K31" s="467"/>
      <c r="L31" s="467"/>
      <c r="M31" s="467"/>
      <c r="N31" s="467"/>
      <c r="O31" s="467"/>
      <c r="P31" s="467"/>
      <c r="Q31" s="467"/>
      <c r="R31" s="467" t="s">
        <v>407</v>
      </c>
      <c r="S31" s="468" t="s">
        <v>83</v>
      </c>
      <c r="T31" s="469" t="s">
        <v>83</v>
      </c>
    </row>
    <row r="32" spans="1:20" ht="13.05" customHeight="1">
      <c r="A32" s="457" t="s">
        <v>405</v>
      </c>
      <c r="B32" s="463" t="s">
        <v>125</v>
      </c>
      <c r="C32" s="459"/>
      <c r="D32" s="460"/>
      <c r="E32" s="460">
        <v>281.7</v>
      </c>
      <c r="F32" s="460">
        <v>19.8</v>
      </c>
      <c r="G32" s="460">
        <v>301.2</v>
      </c>
      <c r="H32" s="460">
        <v>87.2</v>
      </c>
      <c r="I32" s="460">
        <v>228.1</v>
      </c>
      <c r="J32" s="460">
        <v>464.3</v>
      </c>
      <c r="K32" s="460">
        <v>51.6</v>
      </c>
      <c r="L32" s="460">
        <v>54.9</v>
      </c>
      <c r="M32" s="460">
        <v>321.8</v>
      </c>
      <c r="N32" s="460">
        <v>1324.9</v>
      </c>
      <c r="O32" s="460">
        <v>64.099999999999994</v>
      </c>
      <c r="P32" s="460">
        <v>158.80000000000001</v>
      </c>
      <c r="Q32" s="494">
        <v>3358.5</v>
      </c>
      <c r="R32" s="460"/>
      <c r="S32" s="464" t="s">
        <v>125</v>
      </c>
      <c r="T32" s="462" t="s">
        <v>405</v>
      </c>
    </row>
    <row r="33" spans="1:20" ht="13.05" customHeight="1">
      <c r="A33" s="457" t="s">
        <v>83</v>
      </c>
      <c r="B33" s="463" t="s">
        <v>126</v>
      </c>
      <c r="C33" s="459"/>
      <c r="D33" s="460"/>
      <c r="E33" s="460">
        <v>308.3</v>
      </c>
      <c r="F33" s="460">
        <v>22.4</v>
      </c>
      <c r="G33" s="460">
        <v>321.10000000000002</v>
      </c>
      <c r="H33" s="460">
        <v>91.7</v>
      </c>
      <c r="I33" s="460">
        <v>234.2</v>
      </c>
      <c r="J33" s="460">
        <v>459</v>
      </c>
      <c r="K33" s="460">
        <v>54.6</v>
      </c>
      <c r="L33" s="460">
        <v>52.8</v>
      </c>
      <c r="M33" s="460">
        <v>313.8</v>
      </c>
      <c r="N33" s="460">
        <v>1221.3</v>
      </c>
      <c r="O33" s="460">
        <v>61.4</v>
      </c>
      <c r="P33" s="460">
        <v>105.3</v>
      </c>
      <c r="Q33" s="494">
        <v>3246.1</v>
      </c>
      <c r="R33" s="460"/>
      <c r="S33" s="464" t="s">
        <v>126</v>
      </c>
      <c r="T33" s="462" t="s">
        <v>83</v>
      </c>
    </row>
    <row r="34" spans="1:20" ht="13.05" customHeight="1">
      <c r="A34" s="457" t="s">
        <v>83</v>
      </c>
      <c r="B34" s="463" t="s">
        <v>127</v>
      </c>
      <c r="C34" s="459"/>
      <c r="D34" s="460"/>
      <c r="E34" s="460">
        <v>285.39999999999998</v>
      </c>
      <c r="F34" s="460">
        <v>20.5</v>
      </c>
      <c r="G34" s="460">
        <v>306.5</v>
      </c>
      <c r="H34" s="460">
        <v>85.2</v>
      </c>
      <c r="I34" s="460">
        <v>223.6</v>
      </c>
      <c r="J34" s="460">
        <v>456.5</v>
      </c>
      <c r="K34" s="460">
        <v>47.4</v>
      </c>
      <c r="L34" s="460">
        <v>54.6</v>
      </c>
      <c r="M34" s="460">
        <v>305.8</v>
      </c>
      <c r="N34" s="460">
        <v>1231.0999999999999</v>
      </c>
      <c r="O34" s="460">
        <v>60</v>
      </c>
      <c r="P34" s="460">
        <v>95.1</v>
      </c>
      <c r="Q34" s="494">
        <v>3171.8</v>
      </c>
      <c r="R34" s="460"/>
      <c r="S34" s="464" t="s">
        <v>127</v>
      </c>
      <c r="T34" s="462" t="s">
        <v>83</v>
      </c>
    </row>
    <row r="35" spans="1:20" ht="13.05" customHeight="1">
      <c r="A35" s="457" t="s">
        <v>83</v>
      </c>
      <c r="B35" s="463" t="s">
        <v>128</v>
      </c>
      <c r="C35" s="459"/>
      <c r="D35" s="460"/>
      <c r="E35" s="460">
        <v>273.5</v>
      </c>
      <c r="F35" s="460">
        <v>19.5</v>
      </c>
      <c r="G35" s="460">
        <v>294.2</v>
      </c>
      <c r="H35" s="460">
        <v>82.4</v>
      </c>
      <c r="I35" s="460">
        <v>223.6</v>
      </c>
      <c r="J35" s="460">
        <v>518.70000000000005</v>
      </c>
      <c r="K35" s="460">
        <v>53.2</v>
      </c>
      <c r="L35" s="460">
        <v>56.8</v>
      </c>
      <c r="M35" s="460">
        <v>292.3</v>
      </c>
      <c r="N35" s="460">
        <v>1080.4000000000001</v>
      </c>
      <c r="O35" s="460">
        <v>61</v>
      </c>
      <c r="P35" s="460">
        <v>109.9</v>
      </c>
      <c r="Q35" s="494">
        <v>3065.3</v>
      </c>
      <c r="R35" s="460"/>
      <c r="S35" s="464" t="s">
        <v>128</v>
      </c>
      <c r="T35" s="462" t="s">
        <v>83</v>
      </c>
    </row>
    <row r="36" spans="1:20" ht="13.05" customHeight="1">
      <c r="A36" s="457" t="s">
        <v>83</v>
      </c>
      <c r="B36" s="463" t="s">
        <v>129</v>
      </c>
      <c r="C36" s="459"/>
      <c r="D36" s="460"/>
      <c r="E36" s="460">
        <v>243.8</v>
      </c>
      <c r="F36" s="460">
        <v>22.3</v>
      </c>
      <c r="G36" s="460">
        <v>230.8</v>
      </c>
      <c r="H36" s="460">
        <v>82</v>
      </c>
      <c r="I36" s="460">
        <v>228.9</v>
      </c>
      <c r="J36" s="460">
        <v>463.3</v>
      </c>
      <c r="K36" s="460">
        <v>44.4</v>
      </c>
      <c r="L36" s="460">
        <v>50.6</v>
      </c>
      <c r="M36" s="460">
        <v>314.7</v>
      </c>
      <c r="N36" s="460">
        <v>1184.5</v>
      </c>
      <c r="O36" s="460">
        <v>58.8</v>
      </c>
      <c r="P36" s="460">
        <v>99.6</v>
      </c>
      <c r="Q36" s="494">
        <v>3023.7</v>
      </c>
      <c r="R36" s="460"/>
      <c r="S36" s="464" t="s">
        <v>129</v>
      </c>
      <c r="T36" s="462" t="s">
        <v>83</v>
      </c>
    </row>
    <row r="37" spans="1:20" ht="13.05" customHeight="1">
      <c r="A37" s="457" t="s">
        <v>83</v>
      </c>
      <c r="B37" s="463" t="s">
        <v>130</v>
      </c>
      <c r="C37" s="459"/>
      <c r="D37" s="460"/>
      <c r="E37" s="460">
        <v>236.3</v>
      </c>
      <c r="F37" s="460">
        <v>24</v>
      </c>
      <c r="G37" s="460">
        <v>254</v>
      </c>
      <c r="H37" s="460">
        <v>83.1</v>
      </c>
      <c r="I37" s="460">
        <v>206.2</v>
      </c>
      <c r="J37" s="460">
        <v>452.5</v>
      </c>
      <c r="K37" s="460">
        <v>33.200000000000003</v>
      </c>
      <c r="L37" s="460">
        <v>49.8</v>
      </c>
      <c r="M37" s="460">
        <v>318.7</v>
      </c>
      <c r="N37" s="460">
        <v>1143.0999999999999</v>
      </c>
      <c r="O37" s="460">
        <v>62.5</v>
      </c>
      <c r="P37" s="460">
        <v>85.2</v>
      </c>
      <c r="Q37" s="494">
        <v>2948.7</v>
      </c>
      <c r="R37" s="460"/>
      <c r="S37" s="464" t="s">
        <v>130</v>
      </c>
      <c r="T37" s="462" t="s">
        <v>83</v>
      </c>
    </row>
    <row r="38" spans="1:20" ht="13.05" customHeight="1">
      <c r="A38" s="457">
        <v>2024</v>
      </c>
      <c r="B38" s="463" t="s">
        <v>131</v>
      </c>
      <c r="C38" s="459"/>
      <c r="D38" s="460"/>
      <c r="E38" s="460">
        <v>249.2</v>
      </c>
      <c r="F38" s="460">
        <v>25.9</v>
      </c>
      <c r="G38" s="460">
        <v>237.8</v>
      </c>
      <c r="H38" s="460">
        <v>84.7</v>
      </c>
      <c r="I38" s="460">
        <v>210.3</v>
      </c>
      <c r="J38" s="460">
        <v>448</v>
      </c>
      <c r="K38" s="460">
        <v>30.7</v>
      </c>
      <c r="L38" s="460">
        <v>44.7</v>
      </c>
      <c r="M38" s="460">
        <v>272.5</v>
      </c>
      <c r="N38" s="460">
        <v>1178.7</v>
      </c>
      <c r="O38" s="460">
        <v>63.4</v>
      </c>
      <c r="P38" s="460">
        <v>122.4</v>
      </c>
      <c r="Q38" s="494">
        <v>2968.2</v>
      </c>
      <c r="R38" s="460"/>
      <c r="S38" s="464" t="s">
        <v>131</v>
      </c>
      <c r="T38" s="462">
        <v>2024</v>
      </c>
    </row>
    <row r="39" spans="1:20" ht="13.05" customHeight="1">
      <c r="A39" s="457" t="s">
        <v>83</v>
      </c>
      <c r="B39" s="463" t="s">
        <v>132</v>
      </c>
      <c r="C39" s="459"/>
      <c r="D39" s="460"/>
      <c r="E39" s="460">
        <v>327.60000000000002</v>
      </c>
      <c r="F39" s="460">
        <v>28</v>
      </c>
      <c r="G39" s="460">
        <v>250.7</v>
      </c>
      <c r="H39" s="460">
        <v>87.6</v>
      </c>
      <c r="I39" s="460">
        <v>218.5</v>
      </c>
      <c r="J39" s="460">
        <v>460</v>
      </c>
      <c r="K39" s="460">
        <v>35.799999999999997</v>
      </c>
      <c r="L39" s="460">
        <v>52.4</v>
      </c>
      <c r="M39" s="460">
        <v>328.9</v>
      </c>
      <c r="N39" s="460">
        <v>1172.9000000000001</v>
      </c>
      <c r="O39" s="460">
        <v>65.7</v>
      </c>
      <c r="P39" s="460">
        <v>111.7</v>
      </c>
      <c r="Q39" s="494">
        <v>3139.9</v>
      </c>
      <c r="R39" s="460"/>
      <c r="S39" s="464" t="s">
        <v>132</v>
      </c>
      <c r="T39" s="462" t="s">
        <v>83</v>
      </c>
    </row>
    <row r="40" spans="1:20" ht="13.05" customHeight="1">
      <c r="A40" s="457" t="s">
        <v>83</v>
      </c>
      <c r="B40" s="463" t="s">
        <v>133</v>
      </c>
      <c r="C40" s="459"/>
      <c r="D40" s="460"/>
      <c r="E40" s="460">
        <v>274.3</v>
      </c>
      <c r="F40" s="460">
        <v>27.5</v>
      </c>
      <c r="G40" s="460">
        <v>295.39999999999998</v>
      </c>
      <c r="H40" s="460">
        <v>88.6</v>
      </c>
      <c r="I40" s="460">
        <v>228.9</v>
      </c>
      <c r="J40" s="460">
        <v>494.4</v>
      </c>
      <c r="K40" s="460">
        <v>43.4</v>
      </c>
      <c r="L40" s="460">
        <v>60.7</v>
      </c>
      <c r="M40" s="460">
        <v>347.9</v>
      </c>
      <c r="N40" s="460">
        <v>1237.0999999999999</v>
      </c>
      <c r="O40" s="460">
        <v>71.400000000000006</v>
      </c>
      <c r="P40" s="460">
        <v>101.7</v>
      </c>
      <c r="Q40" s="494">
        <v>3271.4</v>
      </c>
      <c r="R40" s="460"/>
      <c r="S40" s="464" t="s">
        <v>133</v>
      </c>
      <c r="T40" s="462" t="s">
        <v>83</v>
      </c>
    </row>
    <row r="41" spans="1:20" ht="13.05" customHeight="1">
      <c r="A41" s="457" t="s">
        <v>83</v>
      </c>
      <c r="B41" s="463" t="s">
        <v>134</v>
      </c>
      <c r="C41" s="459"/>
      <c r="D41" s="460"/>
      <c r="E41" s="460">
        <v>251.3</v>
      </c>
      <c r="F41" s="460">
        <v>28.1</v>
      </c>
      <c r="G41" s="460">
        <v>215.4</v>
      </c>
      <c r="H41" s="460">
        <v>78.3</v>
      </c>
      <c r="I41" s="460">
        <v>216.4</v>
      </c>
      <c r="J41" s="460">
        <v>486.3</v>
      </c>
      <c r="K41" s="460">
        <v>48.9</v>
      </c>
      <c r="L41" s="460">
        <v>54.6</v>
      </c>
      <c r="M41" s="460">
        <v>372.5</v>
      </c>
      <c r="N41" s="460">
        <v>1213.5999999999999</v>
      </c>
      <c r="O41" s="460">
        <v>60.7</v>
      </c>
      <c r="P41" s="460">
        <v>108</v>
      </c>
      <c r="Q41" s="494">
        <v>3134</v>
      </c>
      <c r="R41" s="460"/>
      <c r="S41" s="464" t="s">
        <v>134</v>
      </c>
      <c r="T41" s="462" t="s">
        <v>83</v>
      </c>
    </row>
    <row r="42" spans="1:20" ht="17.100000000000001" customHeight="1">
      <c r="A42" s="457" t="s">
        <v>83</v>
      </c>
      <c r="B42" s="463" t="s">
        <v>135</v>
      </c>
      <c r="C42" s="459"/>
      <c r="D42" s="460"/>
      <c r="E42" s="460">
        <v>276.39999999999998</v>
      </c>
      <c r="F42" s="460">
        <v>35.1</v>
      </c>
      <c r="G42" s="460">
        <v>307.10000000000002</v>
      </c>
      <c r="H42" s="460">
        <v>91.2</v>
      </c>
      <c r="I42" s="460">
        <v>228.6</v>
      </c>
      <c r="J42" s="460">
        <v>526</v>
      </c>
      <c r="K42" s="460">
        <v>49</v>
      </c>
      <c r="L42" s="460">
        <v>55.9</v>
      </c>
      <c r="M42" s="460">
        <v>364.8</v>
      </c>
      <c r="N42" s="460">
        <v>1249.9000000000001</v>
      </c>
      <c r="O42" s="460">
        <v>68.8</v>
      </c>
      <c r="P42" s="460">
        <v>102.6</v>
      </c>
      <c r="Q42" s="494">
        <v>3355.3</v>
      </c>
      <c r="R42" s="460"/>
      <c r="S42" s="464" t="s">
        <v>135</v>
      </c>
      <c r="T42" s="462" t="s">
        <v>83</v>
      </c>
    </row>
    <row r="43" spans="1:20" ht="13.05" customHeight="1">
      <c r="A43" s="457" t="s">
        <v>83</v>
      </c>
      <c r="B43" s="463" t="s">
        <v>124</v>
      </c>
      <c r="C43" s="459"/>
      <c r="D43" s="460"/>
      <c r="E43" s="460">
        <v>276.39999999999998</v>
      </c>
      <c r="F43" s="460">
        <v>28.4</v>
      </c>
      <c r="G43" s="460">
        <v>250.7</v>
      </c>
      <c r="H43" s="460">
        <v>93.9</v>
      </c>
      <c r="I43" s="460">
        <v>213.5</v>
      </c>
      <c r="J43" s="460">
        <v>502.6</v>
      </c>
      <c r="K43" s="460">
        <v>51.5</v>
      </c>
      <c r="L43" s="460">
        <v>55.5</v>
      </c>
      <c r="M43" s="460">
        <v>331.3</v>
      </c>
      <c r="N43" s="460">
        <v>1192</v>
      </c>
      <c r="O43" s="460">
        <v>60</v>
      </c>
      <c r="P43" s="460">
        <v>107.6</v>
      </c>
      <c r="Q43" s="494">
        <v>3163.4</v>
      </c>
      <c r="R43" s="460"/>
      <c r="S43" s="464" t="s">
        <v>124</v>
      </c>
      <c r="T43" s="462" t="s">
        <v>83</v>
      </c>
    </row>
    <row r="44" spans="1:20" ht="13.05" customHeight="1">
      <c r="A44" s="457" t="s">
        <v>83</v>
      </c>
      <c r="B44" s="463" t="s">
        <v>125</v>
      </c>
      <c r="C44" s="459"/>
      <c r="D44" s="460"/>
      <c r="E44" s="460">
        <v>272.2</v>
      </c>
      <c r="F44" s="460">
        <v>26.4</v>
      </c>
      <c r="G44" s="460">
        <v>293.39999999999998</v>
      </c>
      <c r="H44" s="460">
        <v>96.2</v>
      </c>
      <c r="I44" s="460">
        <v>232.6</v>
      </c>
      <c r="J44" s="460">
        <v>473.7</v>
      </c>
      <c r="K44" s="460">
        <v>56</v>
      </c>
      <c r="L44" s="460">
        <v>51.4</v>
      </c>
      <c r="M44" s="460">
        <v>351.5</v>
      </c>
      <c r="N44" s="460">
        <v>1225.0999999999999</v>
      </c>
      <c r="O44" s="460">
        <v>68.400000000000006</v>
      </c>
      <c r="P44" s="460">
        <v>93.8</v>
      </c>
      <c r="Q44" s="494">
        <v>3240.8</v>
      </c>
      <c r="R44" s="460"/>
      <c r="S44" s="464" t="s">
        <v>125</v>
      </c>
      <c r="T44" s="462" t="s">
        <v>83</v>
      </c>
    </row>
    <row r="45" spans="1:20" s="317" customFormat="1" ht="17.100000000000001" customHeight="1">
      <c r="A45" s="465" t="s">
        <v>83</v>
      </c>
      <c r="B45" s="466" t="s">
        <v>83</v>
      </c>
      <c r="C45" s="451" t="s">
        <v>200</v>
      </c>
      <c r="D45" s="467"/>
      <c r="E45" s="467"/>
      <c r="F45" s="467"/>
      <c r="G45" s="467"/>
      <c r="H45" s="467"/>
      <c r="I45" s="467"/>
      <c r="J45" s="467"/>
      <c r="K45" s="467"/>
      <c r="L45" s="467"/>
      <c r="M45" s="467"/>
      <c r="N45" s="467"/>
      <c r="O45" s="467"/>
      <c r="P45" s="467"/>
      <c r="Q45" s="467"/>
      <c r="R45" s="467" t="s">
        <v>136</v>
      </c>
      <c r="S45" s="468" t="s">
        <v>83</v>
      </c>
      <c r="T45" s="469" t="s">
        <v>83</v>
      </c>
    </row>
    <row r="46" spans="1:20" ht="13.05" customHeight="1">
      <c r="A46" s="457" t="s">
        <v>405</v>
      </c>
      <c r="B46" s="463" t="s">
        <v>125</v>
      </c>
      <c r="C46" s="459"/>
      <c r="D46" s="460"/>
      <c r="E46" s="460">
        <v>282.8</v>
      </c>
      <c r="F46" s="460">
        <v>21.1</v>
      </c>
      <c r="G46" s="460">
        <v>315.3</v>
      </c>
      <c r="H46" s="460">
        <v>86.6</v>
      </c>
      <c r="I46" s="460">
        <v>231.8</v>
      </c>
      <c r="J46" s="460">
        <v>465.7</v>
      </c>
      <c r="K46" s="460">
        <v>55.9</v>
      </c>
      <c r="L46" s="460">
        <v>53.5</v>
      </c>
      <c r="M46" s="460">
        <v>309.10000000000002</v>
      </c>
      <c r="N46" s="460">
        <v>1220.5</v>
      </c>
      <c r="O46" s="460">
        <v>61.8</v>
      </c>
      <c r="P46" s="460">
        <v>111.3</v>
      </c>
      <c r="Q46" s="460">
        <v>3215.2</v>
      </c>
      <c r="R46" s="460"/>
      <c r="S46" s="464" t="s">
        <v>125</v>
      </c>
      <c r="T46" s="462" t="s">
        <v>405</v>
      </c>
    </row>
    <row r="47" spans="1:20" ht="13.05" customHeight="1">
      <c r="A47" s="457" t="s">
        <v>83</v>
      </c>
      <c r="B47" s="463" t="s">
        <v>126</v>
      </c>
      <c r="C47" s="459"/>
      <c r="D47" s="460"/>
      <c r="E47" s="460">
        <v>279.3</v>
      </c>
      <c r="F47" s="460">
        <v>21</v>
      </c>
      <c r="G47" s="460">
        <v>307.3</v>
      </c>
      <c r="H47" s="460">
        <v>85.9</v>
      </c>
      <c r="I47" s="460">
        <v>227.9</v>
      </c>
      <c r="J47" s="460">
        <v>464.2</v>
      </c>
      <c r="K47" s="460">
        <v>53</v>
      </c>
      <c r="L47" s="460">
        <v>53.2</v>
      </c>
      <c r="M47" s="460">
        <v>307.8</v>
      </c>
      <c r="N47" s="460">
        <v>1212</v>
      </c>
      <c r="O47" s="460">
        <v>61.3</v>
      </c>
      <c r="P47" s="460">
        <v>106.8</v>
      </c>
      <c r="Q47" s="460">
        <v>3179.8</v>
      </c>
      <c r="R47" s="460"/>
      <c r="S47" s="464" t="s">
        <v>126</v>
      </c>
      <c r="T47" s="462" t="s">
        <v>83</v>
      </c>
    </row>
    <row r="48" spans="1:20" ht="13.05" customHeight="1">
      <c r="A48" s="457" t="s">
        <v>83</v>
      </c>
      <c r="B48" s="463" t="s">
        <v>127</v>
      </c>
      <c r="C48" s="459"/>
      <c r="D48" s="470"/>
      <c r="E48" s="460">
        <v>274.2</v>
      </c>
      <c r="F48" s="460">
        <v>21.2</v>
      </c>
      <c r="G48" s="460">
        <v>297.10000000000002</v>
      </c>
      <c r="H48" s="460">
        <v>85</v>
      </c>
      <c r="I48" s="460">
        <v>224.6</v>
      </c>
      <c r="J48" s="460">
        <v>463.7</v>
      </c>
      <c r="K48" s="460">
        <v>49.9</v>
      </c>
      <c r="L48" s="460">
        <v>53</v>
      </c>
      <c r="M48" s="460">
        <v>308</v>
      </c>
      <c r="N48" s="460">
        <v>1203</v>
      </c>
      <c r="O48" s="460">
        <v>61</v>
      </c>
      <c r="P48" s="460">
        <v>103.6</v>
      </c>
      <c r="Q48" s="460">
        <v>3142</v>
      </c>
      <c r="R48" s="460"/>
      <c r="S48" s="464" t="s">
        <v>127</v>
      </c>
      <c r="T48" s="462" t="s">
        <v>83</v>
      </c>
    </row>
    <row r="49" spans="1:20" ht="13.05" customHeight="1">
      <c r="A49" s="457" t="s">
        <v>83</v>
      </c>
      <c r="B49" s="463" t="s">
        <v>128</v>
      </c>
      <c r="C49" s="459"/>
      <c r="D49" s="460"/>
      <c r="E49" s="460">
        <v>268</v>
      </c>
      <c r="F49" s="460">
        <v>21.8</v>
      </c>
      <c r="G49" s="460">
        <v>285.60000000000002</v>
      </c>
      <c r="H49" s="460">
        <v>84.3</v>
      </c>
      <c r="I49" s="460">
        <v>221.9</v>
      </c>
      <c r="J49" s="460">
        <v>463.8</v>
      </c>
      <c r="K49" s="460">
        <v>46.9</v>
      </c>
      <c r="L49" s="460">
        <v>52.7</v>
      </c>
      <c r="M49" s="460">
        <v>310.10000000000002</v>
      </c>
      <c r="N49" s="460">
        <v>1194</v>
      </c>
      <c r="O49" s="460">
        <v>61.1</v>
      </c>
      <c r="P49" s="460">
        <v>101.8</v>
      </c>
      <c r="Q49" s="460">
        <v>3109.9</v>
      </c>
      <c r="R49" s="460"/>
      <c r="S49" s="464" t="s">
        <v>128</v>
      </c>
      <c r="T49" s="462" t="s">
        <v>83</v>
      </c>
    </row>
    <row r="50" spans="1:20" ht="13.05" customHeight="1">
      <c r="A50" s="457" t="s">
        <v>83</v>
      </c>
      <c r="B50" s="463" t="s">
        <v>129</v>
      </c>
      <c r="C50" s="459"/>
      <c r="D50" s="460"/>
      <c r="E50" s="460">
        <v>261.89999999999998</v>
      </c>
      <c r="F50" s="460">
        <v>22.8</v>
      </c>
      <c r="G50" s="460">
        <v>274</v>
      </c>
      <c r="H50" s="460">
        <v>84</v>
      </c>
      <c r="I50" s="460">
        <v>219.9</v>
      </c>
      <c r="J50" s="460">
        <v>464.6</v>
      </c>
      <c r="K50" s="460">
        <v>44.4</v>
      </c>
      <c r="L50" s="460">
        <v>52.4</v>
      </c>
      <c r="M50" s="460">
        <v>314.39999999999998</v>
      </c>
      <c r="N50" s="460">
        <v>1187</v>
      </c>
      <c r="O50" s="460">
        <v>61.5</v>
      </c>
      <c r="P50" s="460">
        <v>101.7</v>
      </c>
      <c r="Q50" s="460">
        <v>3090.2</v>
      </c>
      <c r="R50" s="460"/>
      <c r="S50" s="464" t="s">
        <v>129</v>
      </c>
      <c r="T50" s="462" t="s">
        <v>83</v>
      </c>
    </row>
    <row r="51" spans="1:20" ht="13.05" customHeight="1">
      <c r="A51" s="457" t="s">
        <v>83</v>
      </c>
      <c r="B51" s="463" t="s">
        <v>130</v>
      </c>
      <c r="C51" s="459"/>
      <c r="D51" s="460"/>
      <c r="E51" s="460">
        <v>257.5</v>
      </c>
      <c r="F51" s="460">
        <v>24</v>
      </c>
      <c r="G51" s="460">
        <v>263.7</v>
      </c>
      <c r="H51" s="460">
        <v>84.2</v>
      </c>
      <c r="I51" s="460">
        <v>218.6</v>
      </c>
      <c r="J51" s="460">
        <v>466.5</v>
      </c>
      <c r="K51" s="460">
        <v>42.6</v>
      </c>
      <c r="L51" s="460">
        <v>52.4</v>
      </c>
      <c r="M51" s="460">
        <v>320.7</v>
      </c>
      <c r="N51" s="460">
        <v>1183.9000000000001</v>
      </c>
      <c r="O51" s="460">
        <v>62.3</v>
      </c>
      <c r="P51" s="460">
        <v>102.6</v>
      </c>
      <c r="Q51" s="460">
        <v>3081.4</v>
      </c>
      <c r="R51" s="460"/>
      <c r="S51" s="464" t="s">
        <v>130</v>
      </c>
      <c r="T51" s="462" t="s">
        <v>83</v>
      </c>
    </row>
    <row r="52" spans="1:20" ht="13.05" customHeight="1">
      <c r="A52" s="457">
        <v>2024</v>
      </c>
      <c r="B52" s="463" t="s">
        <v>131</v>
      </c>
      <c r="C52" s="471"/>
      <c r="D52" s="460"/>
      <c r="E52" s="460">
        <v>255.6</v>
      </c>
      <c r="F52" s="460">
        <v>25.4</v>
      </c>
      <c r="G52" s="460">
        <v>256.2</v>
      </c>
      <c r="H52" s="460">
        <v>85</v>
      </c>
      <c r="I52" s="460">
        <v>217.9</v>
      </c>
      <c r="J52" s="460">
        <v>469.9</v>
      </c>
      <c r="K52" s="460">
        <v>41.8</v>
      </c>
      <c r="L52" s="460">
        <v>52.5</v>
      </c>
      <c r="M52" s="460">
        <v>328.6</v>
      </c>
      <c r="N52" s="460">
        <v>1185.5999999999999</v>
      </c>
      <c r="O52" s="460">
        <v>63.3</v>
      </c>
      <c r="P52" s="460">
        <v>104</v>
      </c>
      <c r="Q52" s="460">
        <v>3078.3</v>
      </c>
      <c r="R52" s="460"/>
      <c r="S52" s="464" t="s">
        <v>131</v>
      </c>
      <c r="T52" s="462">
        <v>2024</v>
      </c>
    </row>
    <row r="53" spans="1:20" ht="13.05" customHeight="1">
      <c r="A53" s="457" t="s">
        <v>83</v>
      </c>
      <c r="B53" s="463" t="s">
        <v>132</v>
      </c>
      <c r="C53" s="459"/>
      <c r="D53" s="460"/>
      <c r="E53" s="460">
        <v>256.5</v>
      </c>
      <c r="F53" s="460">
        <v>26.5</v>
      </c>
      <c r="G53" s="460">
        <v>252.1</v>
      </c>
      <c r="H53" s="460">
        <v>86.4</v>
      </c>
      <c r="I53" s="460">
        <v>218.1</v>
      </c>
      <c r="J53" s="460">
        <v>474.9</v>
      </c>
      <c r="K53" s="460">
        <v>42.1</v>
      </c>
      <c r="L53" s="460">
        <v>52.9</v>
      </c>
      <c r="M53" s="460">
        <v>336.9</v>
      </c>
      <c r="N53" s="460">
        <v>1191.7</v>
      </c>
      <c r="O53" s="460">
        <v>64.5</v>
      </c>
      <c r="P53" s="460">
        <v>105.3</v>
      </c>
      <c r="Q53" s="460">
        <v>3111.4</v>
      </c>
      <c r="R53" s="460"/>
      <c r="S53" s="464" t="s">
        <v>132</v>
      </c>
      <c r="T53" s="462" t="s">
        <v>83</v>
      </c>
    </row>
    <row r="54" spans="1:20" ht="13.05" customHeight="1">
      <c r="A54" s="457" t="s">
        <v>83</v>
      </c>
      <c r="B54" s="463" t="s">
        <v>133</v>
      </c>
      <c r="C54" s="459"/>
      <c r="D54" s="460"/>
      <c r="E54" s="460">
        <v>259.5</v>
      </c>
      <c r="F54" s="460">
        <v>27.4</v>
      </c>
      <c r="G54" s="460">
        <v>251.6</v>
      </c>
      <c r="H54" s="460">
        <v>88.1</v>
      </c>
      <c r="I54" s="460">
        <v>219</v>
      </c>
      <c r="J54" s="460">
        <v>481</v>
      </c>
      <c r="K54" s="460">
        <v>43.5</v>
      </c>
      <c r="L54" s="460">
        <v>53.3</v>
      </c>
      <c r="M54" s="460">
        <v>344.2</v>
      </c>
      <c r="N54" s="460">
        <v>1200.4000000000001</v>
      </c>
      <c r="O54" s="460">
        <v>65.599999999999994</v>
      </c>
      <c r="P54" s="460">
        <v>106</v>
      </c>
      <c r="Q54" s="460">
        <v>3140</v>
      </c>
      <c r="R54" s="460"/>
      <c r="S54" s="464" t="s">
        <v>133</v>
      </c>
      <c r="T54" s="462" t="s">
        <v>83</v>
      </c>
    </row>
    <row r="55" spans="1:20" ht="13.05" customHeight="1">
      <c r="A55" s="457" t="s">
        <v>83</v>
      </c>
      <c r="B55" s="463" t="s">
        <v>134</v>
      </c>
      <c r="C55" s="459"/>
      <c r="D55" s="460"/>
      <c r="E55" s="460">
        <v>263.39999999999998</v>
      </c>
      <c r="F55" s="460">
        <v>27.9</v>
      </c>
      <c r="G55" s="460">
        <v>254.1</v>
      </c>
      <c r="H55" s="460">
        <v>89.9</v>
      </c>
      <c r="I55" s="460">
        <v>220.4</v>
      </c>
      <c r="J55" s="460">
        <v>486.9</v>
      </c>
      <c r="K55" s="460">
        <v>45.8</v>
      </c>
      <c r="L55" s="460">
        <v>53.8</v>
      </c>
      <c r="M55" s="460">
        <v>349.5</v>
      </c>
      <c r="N55" s="460">
        <v>1209.0999999999999</v>
      </c>
      <c r="O55" s="460">
        <v>66.7</v>
      </c>
      <c r="P55" s="460">
        <v>106.1</v>
      </c>
      <c r="Q55" s="460">
        <v>3171.7</v>
      </c>
      <c r="R55" s="460"/>
      <c r="S55" s="464" t="s">
        <v>134</v>
      </c>
      <c r="T55" s="462" t="s">
        <v>83</v>
      </c>
    </row>
    <row r="56" spans="1:20" ht="17.100000000000001" customHeight="1">
      <c r="A56" s="457" t="s">
        <v>83</v>
      </c>
      <c r="B56" s="463" t="s">
        <v>135</v>
      </c>
      <c r="C56" s="459"/>
      <c r="D56" s="460"/>
      <c r="E56" s="460">
        <v>267</v>
      </c>
      <c r="F56" s="460">
        <v>28</v>
      </c>
      <c r="G56" s="460">
        <v>258.89999999999998</v>
      </c>
      <c r="H56" s="460">
        <v>91.6</v>
      </c>
      <c r="I56" s="460">
        <v>222.4</v>
      </c>
      <c r="J56" s="460">
        <v>491.3</v>
      </c>
      <c r="K56" s="460">
        <v>48.7</v>
      </c>
      <c r="L56" s="460">
        <v>54</v>
      </c>
      <c r="M56" s="460">
        <v>352.3</v>
      </c>
      <c r="N56" s="460">
        <v>1215.9000000000001</v>
      </c>
      <c r="O56" s="460">
        <v>67.599999999999994</v>
      </c>
      <c r="P56" s="460">
        <v>105.7</v>
      </c>
      <c r="Q56" s="460">
        <v>3200.5</v>
      </c>
      <c r="R56" s="460"/>
      <c r="S56" s="464" t="s">
        <v>135</v>
      </c>
      <c r="T56" s="462" t="s">
        <v>83</v>
      </c>
    </row>
    <row r="57" spans="1:20" ht="13.05" customHeight="1">
      <c r="A57" s="457" t="s">
        <v>83</v>
      </c>
      <c r="B57" s="463" t="s">
        <v>124</v>
      </c>
      <c r="C57" s="459"/>
      <c r="D57" s="460"/>
      <c r="E57" s="460">
        <v>269.8</v>
      </c>
      <c r="F57" s="460">
        <v>27.7</v>
      </c>
      <c r="G57" s="460">
        <v>265.39999999999998</v>
      </c>
      <c r="H57" s="460">
        <v>93</v>
      </c>
      <c r="I57" s="460">
        <v>224.7</v>
      </c>
      <c r="J57" s="460">
        <v>493.6</v>
      </c>
      <c r="K57" s="460">
        <v>51.9</v>
      </c>
      <c r="L57" s="460">
        <v>54</v>
      </c>
      <c r="M57" s="460">
        <v>352.8</v>
      </c>
      <c r="N57" s="460">
        <v>1219.8</v>
      </c>
      <c r="O57" s="460">
        <v>68.5</v>
      </c>
      <c r="P57" s="460">
        <v>105.3</v>
      </c>
      <c r="Q57" s="460">
        <v>3219.6</v>
      </c>
      <c r="R57" s="460"/>
      <c r="S57" s="464" t="s">
        <v>124</v>
      </c>
      <c r="T57" s="462" t="s">
        <v>83</v>
      </c>
    </row>
    <row r="58" spans="1:20" ht="13.05" customHeight="1">
      <c r="A58" s="457" t="s">
        <v>83</v>
      </c>
      <c r="B58" s="463" t="s">
        <v>125</v>
      </c>
      <c r="C58" s="459"/>
      <c r="D58" s="460"/>
      <c r="E58" s="460">
        <v>271.60000000000002</v>
      </c>
      <c r="F58" s="460">
        <v>27.3</v>
      </c>
      <c r="G58" s="460">
        <v>273.2</v>
      </c>
      <c r="H58" s="460">
        <v>94.1</v>
      </c>
      <c r="I58" s="460">
        <v>227.4</v>
      </c>
      <c r="J58" s="460">
        <v>493.9</v>
      </c>
      <c r="K58" s="460">
        <v>54.9</v>
      </c>
      <c r="L58" s="460">
        <v>53.8</v>
      </c>
      <c r="M58" s="460">
        <v>351.7</v>
      </c>
      <c r="N58" s="460">
        <v>1221.3</v>
      </c>
      <c r="O58" s="460">
        <v>69.2</v>
      </c>
      <c r="P58" s="460">
        <v>105.4</v>
      </c>
      <c r="Q58" s="460">
        <v>3235</v>
      </c>
      <c r="R58" s="460"/>
      <c r="S58" s="464" t="s">
        <v>125</v>
      </c>
      <c r="T58" s="462" t="s">
        <v>83</v>
      </c>
    </row>
    <row r="59" spans="1:20" s="317" customFormat="1" ht="17.100000000000001" customHeight="1">
      <c r="A59" s="465"/>
      <c r="B59" s="466"/>
      <c r="C59" s="472" t="s">
        <v>408</v>
      </c>
      <c r="D59" s="473"/>
      <c r="E59" s="473"/>
      <c r="F59" s="473"/>
      <c r="G59" s="473"/>
      <c r="H59" s="473"/>
      <c r="I59" s="473"/>
      <c r="J59" s="474"/>
      <c r="K59" s="474"/>
      <c r="L59" s="473"/>
      <c r="M59" s="473"/>
      <c r="N59" s="473"/>
      <c r="O59" s="473"/>
      <c r="P59" s="473"/>
      <c r="Q59" s="473"/>
      <c r="R59" s="473" t="s">
        <v>409</v>
      </c>
      <c r="S59" s="468"/>
      <c r="T59" s="469"/>
    </row>
    <row r="60" spans="1:20" ht="13.05" customHeight="1">
      <c r="A60" s="457" t="s">
        <v>405</v>
      </c>
      <c r="B60" s="463" t="s">
        <v>126</v>
      </c>
      <c r="C60" s="475"/>
      <c r="D60" s="476"/>
      <c r="E60" s="476">
        <v>-1.2376237623762376</v>
      </c>
      <c r="F60" s="476">
        <v>-0.47393364928910625</v>
      </c>
      <c r="G60" s="476">
        <v>-2.5372660957817952</v>
      </c>
      <c r="H60" s="476">
        <v>-0.80831408775980207</v>
      </c>
      <c r="I60" s="476">
        <v>-1.6824849007765339</v>
      </c>
      <c r="J60" s="476">
        <v>-0.32209576980888982</v>
      </c>
      <c r="K60" s="476">
        <v>-5.1878354203935579</v>
      </c>
      <c r="L60" s="476">
        <v>-0.56074766355139649</v>
      </c>
      <c r="M60" s="476">
        <v>-0.42057586541572667</v>
      </c>
      <c r="N60" s="476">
        <v>-0.69643588693158542</v>
      </c>
      <c r="O60" s="476">
        <v>-0.80906148867313932</v>
      </c>
      <c r="P60" s="476">
        <v>-4.0431266846361194</v>
      </c>
      <c r="Q60" s="476">
        <v>-1.1010201542672193</v>
      </c>
      <c r="R60" s="476"/>
      <c r="S60" s="461" t="s">
        <v>126</v>
      </c>
      <c r="T60" s="462" t="s">
        <v>405</v>
      </c>
    </row>
    <row r="61" spans="1:20" ht="13.05" customHeight="1">
      <c r="A61" s="457" t="s">
        <v>83</v>
      </c>
      <c r="B61" s="463" t="s">
        <v>127</v>
      </c>
      <c r="C61" s="475"/>
      <c r="D61" s="476"/>
      <c r="E61" s="476">
        <v>-1.8259935553168718</v>
      </c>
      <c r="F61" s="476">
        <v>0.952380952380949</v>
      </c>
      <c r="G61" s="476">
        <v>-3.3192320208265498</v>
      </c>
      <c r="H61" s="476">
        <v>-1.0477299185099018</v>
      </c>
      <c r="I61" s="476">
        <v>-1.4480035103115452</v>
      </c>
      <c r="J61" s="476">
        <v>-0.1077121930202499</v>
      </c>
      <c r="K61" s="476">
        <v>-5.8490566037735876</v>
      </c>
      <c r="L61" s="476">
        <v>-0.37593984962406546</v>
      </c>
      <c r="M61" s="476">
        <v>6.4977257959710405E-2</v>
      </c>
      <c r="N61" s="476">
        <v>-0.74257425742574257</v>
      </c>
      <c r="O61" s="476">
        <v>-0.48939641109298065</v>
      </c>
      <c r="P61" s="476">
        <v>-2.996254681647943</v>
      </c>
      <c r="Q61" s="476">
        <v>-1.1887540096861495</v>
      </c>
      <c r="R61" s="476"/>
      <c r="S61" s="464" t="s">
        <v>127</v>
      </c>
      <c r="T61" s="462" t="s">
        <v>83</v>
      </c>
    </row>
    <row r="62" spans="1:20" ht="13.05" customHeight="1">
      <c r="A62" s="457" t="s">
        <v>83</v>
      </c>
      <c r="B62" s="463" t="s">
        <v>128</v>
      </c>
      <c r="C62" s="475"/>
      <c r="D62" s="476"/>
      <c r="E62" s="476">
        <v>-2.261123267687815</v>
      </c>
      <c r="F62" s="476">
        <v>2.8301886792452895</v>
      </c>
      <c r="G62" s="476">
        <v>-3.8707505890272631</v>
      </c>
      <c r="H62" s="476">
        <v>-0.82352941176470928</v>
      </c>
      <c r="I62" s="476">
        <v>-1.2021371326803154</v>
      </c>
      <c r="J62" s="476">
        <v>2.1565667457412712E-2</v>
      </c>
      <c r="K62" s="476">
        <v>-6.0120240480961931</v>
      </c>
      <c r="L62" s="476">
        <v>-0.56603773584905126</v>
      </c>
      <c r="M62" s="476">
        <v>0.68181818181818921</v>
      </c>
      <c r="N62" s="476">
        <v>-0.74812967581047385</v>
      </c>
      <c r="O62" s="476">
        <v>0.16393442622951052</v>
      </c>
      <c r="P62" s="476">
        <v>-1.7374517374517346</v>
      </c>
      <c r="Q62" s="476">
        <v>-1.0216422660725624</v>
      </c>
      <c r="R62" s="476"/>
      <c r="S62" s="464" t="s">
        <v>128</v>
      </c>
      <c r="T62" s="462" t="s">
        <v>83</v>
      </c>
    </row>
    <row r="63" spans="1:20" ht="13.05" customHeight="1">
      <c r="A63" s="457" t="s">
        <v>83</v>
      </c>
      <c r="B63" s="463" t="s">
        <v>129</v>
      </c>
      <c r="C63" s="475"/>
      <c r="D63" s="476"/>
      <c r="E63" s="476">
        <v>-2.2761194029850831</v>
      </c>
      <c r="F63" s="476">
        <v>4.5871559633027514</v>
      </c>
      <c r="G63" s="476">
        <v>-4.0616246498599518</v>
      </c>
      <c r="H63" s="476">
        <v>-0.35587188612099308</v>
      </c>
      <c r="I63" s="476">
        <v>-0.90130689499774674</v>
      </c>
      <c r="J63" s="476">
        <v>0.17248814144027844</v>
      </c>
      <c r="K63" s="476">
        <v>-5.3304904051172715</v>
      </c>
      <c r="L63" s="476">
        <v>-0.56925996204934393</v>
      </c>
      <c r="M63" s="476">
        <v>1.3866494679135615</v>
      </c>
      <c r="N63" s="476">
        <v>-0.58626465661641536</v>
      </c>
      <c r="O63" s="476">
        <v>0.65466448445171621</v>
      </c>
      <c r="P63" s="476">
        <v>-9.8231827111978698E-2</v>
      </c>
      <c r="Q63" s="476">
        <v>-0.63346088298659997</v>
      </c>
      <c r="R63" s="476"/>
      <c r="S63" s="464" t="s">
        <v>129</v>
      </c>
      <c r="T63" s="462" t="s">
        <v>83</v>
      </c>
    </row>
    <row r="64" spans="1:20" ht="13.05" customHeight="1">
      <c r="A64" s="457" t="s">
        <v>83</v>
      </c>
      <c r="B64" s="463" t="s">
        <v>130</v>
      </c>
      <c r="C64" s="475"/>
      <c r="D64" s="476"/>
      <c r="E64" s="476">
        <v>-1.680030546009919</v>
      </c>
      <c r="F64" s="476">
        <v>5.2631578947368389</v>
      </c>
      <c r="G64" s="476">
        <v>-3.7591240875912453</v>
      </c>
      <c r="H64" s="476">
        <v>0.2380952380952415</v>
      </c>
      <c r="I64" s="476">
        <v>-0.59117780809459364</v>
      </c>
      <c r="J64" s="476">
        <v>0.40895393887214315</v>
      </c>
      <c r="K64" s="476">
        <v>-4.0540540540540482</v>
      </c>
      <c r="L64" s="476">
        <v>0</v>
      </c>
      <c r="M64" s="476">
        <v>2.0038167938931335</v>
      </c>
      <c r="N64" s="476">
        <v>-0.26116259477674042</v>
      </c>
      <c r="O64" s="476">
        <v>1.3008130081300766</v>
      </c>
      <c r="P64" s="476">
        <v>0.88495575221238099</v>
      </c>
      <c r="Q64" s="476">
        <v>-0.28477121221926499</v>
      </c>
      <c r="R64" s="476"/>
      <c r="S64" s="464" t="s">
        <v>130</v>
      </c>
      <c r="T64" s="462" t="s">
        <v>83</v>
      </c>
    </row>
    <row r="65" spans="1:20" ht="13.05" customHeight="1">
      <c r="A65" s="457">
        <v>2024</v>
      </c>
      <c r="B65" s="463" t="s">
        <v>131</v>
      </c>
      <c r="C65" s="475"/>
      <c r="D65" s="476"/>
      <c r="E65" s="476">
        <v>-0.73786407766990514</v>
      </c>
      <c r="F65" s="476">
        <v>5.8333333333333268</v>
      </c>
      <c r="G65" s="476">
        <v>-2.8441410693970424</v>
      </c>
      <c r="H65" s="476">
        <v>0.95011876484560231</v>
      </c>
      <c r="I65" s="476">
        <v>-0.32021957913997651</v>
      </c>
      <c r="J65" s="476">
        <v>0.72883172561628673</v>
      </c>
      <c r="K65" s="476">
        <v>-1.8779342723004795</v>
      </c>
      <c r="L65" s="476">
        <v>0.19083969465649128</v>
      </c>
      <c r="M65" s="476">
        <v>2.4633613969441952</v>
      </c>
      <c r="N65" s="476">
        <v>0.14359320888587024</v>
      </c>
      <c r="O65" s="476">
        <v>1.605136436597111</v>
      </c>
      <c r="P65" s="476">
        <v>1.3645224171540018</v>
      </c>
      <c r="Q65" s="476">
        <v>-0.10060362173037933</v>
      </c>
      <c r="R65" s="476"/>
      <c r="S65" s="464" t="s">
        <v>131</v>
      </c>
      <c r="T65" s="462">
        <v>2024</v>
      </c>
    </row>
    <row r="66" spans="1:20" ht="13.05" customHeight="1">
      <c r="A66" s="457" t="s">
        <v>83</v>
      </c>
      <c r="B66" s="463" t="s">
        <v>132</v>
      </c>
      <c r="C66" s="475"/>
      <c r="D66" s="476"/>
      <c r="E66" s="476">
        <v>0.35211267605634022</v>
      </c>
      <c r="F66" s="476">
        <v>4.3307086614173285</v>
      </c>
      <c r="G66" s="476">
        <v>-1.600312256049959</v>
      </c>
      <c r="H66" s="476">
        <v>1.6470588235294186</v>
      </c>
      <c r="I66" s="476">
        <v>9.1785222579159526E-2</v>
      </c>
      <c r="J66" s="476">
        <v>1.0640561821664185</v>
      </c>
      <c r="K66" s="476">
        <v>0.71770334928230695</v>
      </c>
      <c r="L66" s="476">
        <v>0.7619047619047592</v>
      </c>
      <c r="M66" s="476">
        <v>2.5258673158855611</v>
      </c>
      <c r="N66" s="476">
        <v>0.51450742240217073</v>
      </c>
      <c r="O66" s="476">
        <v>1.8957345971564028</v>
      </c>
      <c r="P66" s="476">
        <v>1.2499999999999973</v>
      </c>
      <c r="Q66" s="476">
        <v>1.0752688172042981</v>
      </c>
      <c r="R66" s="476"/>
      <c r="S66" s="464" t="s">
        <v>132</v>
      </c>
      <c r="T66" s="462" t="s">
        <v>83</v>
      </c>
    </row>
    <row r="67" spans="1:20" ht="13.05" customHeight="1">
      <c r="A67" s="457" t="s">
        <v>83</v>
      </c>
      <c r="B67" s="463" t="s">
        <v>133</v>
      </c>
      <c r="C67" s="475"/>
      <c r="D67" s="476"/>
      <c r="E67" s="476">
        <v>1.1695906432748537</v>
      </c>
      <c r="F67" s="476">
        <v>3.396226415094334</v>
      </c>
      <c r="G67" s="476">
        <v>-0.19833399444664818</v>
      </c>
      <c r="H67" s="476">
        <v>1.9675925925925795</v>
      </c>
      <c r="I67" s="476">
        <v>0.41265474552957626</v>
      </c>
      <c r="J67" s="476">
        <v>1.284480943356501</v>
      </c>
      <c r="K67" s="476">
        <v>3.3254156769596164</v>
      </c>
      <c r="L67" s="476">
        <v>0.75614366729678373</v>
      </c>
      <c r="M67" s="476">
        <v>2.1668150786583591</v>
      </c>
      <c r="N67" s="476">
        <v>0.73004950910464417</v>
      </c>
      <c r="O67" s="476">
        <v>1.7054263565891385</v>
      </c>
      <c r="P67" s="476">
        <v>0.6647673314340008</v>
      </c>
      <c r="Q67" s="476">
        <v>0.91920035996657157</v>
      </c>
      <c r="R67" s="476"/>
      <c r="S67" s="464" t="s">
        <v>133</v>
      </c>
      <c r="T67" s="462" t="s">
        <v>83</v>
      </c>
    </row>
    <row r="68" spans="1:20" ht="13.05" customHeight="1">
      <c r="A68" s="457" t="s">
        <v>83</v>
      </c>
      <c r="B68" s="463" t="s">
        <v>134</v>
      </c>
      <c r="C68" s="475"/>
      <c r="D68" s="476"/>
      <c r="E68" s="476">
        <v>1.5028901734103959</v>
      </c>
      <c r="F68" s="476">
        <v>1.8248175182481754</v>
      </c>
      <c r="G68" s="476">
        <v>0.99364069952305245</v>
      </c>
      <c r="H68" s="476">
        <v>2.0431328036322491</v>
      </c>
      <c r="I68" s="476">
        <v>0.63926940639269669</v>
      </c>
      <c r="J68" s="476">
        <v>1.2266112266112219</v>
      </c>
      <c r="K68" s="476">
        <v>5.2873563218390744</v>
      </c>
      <c r="L68" s="476">
        <v>0.93808630393996251</v>
      </c>
      <c r="M68" s="476">
        <v>1.5398024404416071</v>
      </c>
      <c r="N68" s="476">
        <v>0.72475841386203077</v>
      </c>
      <c r="O68" s="476">
        <v>1.6768292682926962</v>
      </c>
      <c r="P68" s="476">
        <v>9.433962264150407E-2</v>
      </c>
      <c r="Q68" s="476">
        <v>1.0095541401273829</v>
      </c>
      <c r="R68" s="476"/>
      <c r="S68" s="464" t="s">
        <v>134</v>
      </c>
      <c r="T68" s="462" t="s">
        <v>83</v>
      </c>
    </row>
    <row r="69" spans="1:20" ht="17.100000000000001" customHeight="1">
      <c r="A69" s="457" t="s">
        <v>83</v>
      </c>
      <c r="B69" s="463" t="s">
        <v>135</v>
      </c>
      <c r="C69" s="475"/>
      <c r="D69" s="476"/>
      <c r="E69" s="476">
        <v>1.3667425968109426</v>
      </c>
      <c r="F69" s="476">
        <v>0.35842293906810546</v>
      </c>
      <c r="G69" s="476">
        <v>1.8890200708382459</v>
      </c>
      <c r="H69" s="476">
        <v>1.8909899888765167</v>
      </c>
      <c r="I69" s="476">
        <v>0.90744101633393837</v>
      </c>
      <c r="J69" s="476">
        <v>0.90367631957281458</v>
      </c>
      <c r="K69" s="476">
        <v>6.3318777292576556</v>
      </c>
      <c r="L69" s="476">
        <v>0.37174721189591609</v>
      </c>
      <c r="M69" s="476">
        <v>0.80114449213161987</v>
      </c>
      <c r="N69" s="476">
        <v>0.56240178645274852</v>
      </c>
      <c r="O69" s="476">
        <v>1.3493253373313217</v>
      </c>
      <c r="P69" s="476">
        <v>-0.3770028275211984</v>
      </c>
      <c r="Q69" s="476">
        <v>0.9080303937951314</v>
      </c>
      <c r="R69" s="476"/>
      <c r="S69" s="464" t="s">
        <v>135</v>
      </c>
      <c r="T69" s="462" t="s">
        <v>83</v>
      </c>
    </row>
    <row r="70" spans="1:20" ht="13.05" customHeight="1">
      <c r="A70" s="457" t="s">
        <v>83</v>
      </c>
      <c r="B70" s="463" t="s">
        <v>124</v>
      </c>
      <c r="C70" s="475"/>
      <c r="D70" s="476"/>
      <c r="E70" s="476">
        <v>1.0486891385767834</v>
      </c>
      <c r="F70" s="476">
        <v>-1.0714285714285741</v>
      </c>
      <c r="G70" s="476">
        <v>2.5106218617226732</v>
      </c>
      <c r="H70" s="476">
        <v>1.528384279475989</v>
      </c>
      <c r="I70" s="476">
        <v>1.0341726618704961</v>
      </c>
      <c r="J70" s="476">
        <v>0.46814573580297403</v>
      </c>
      <c r="K70" s="476">
        <v>6.5708418891170339</v>
      </c>
      <c r="L70" s="476">
        <v>0</v>
      </c>
      <c r="M70" s="476">
        <v>0.14192449616803859</v>
      </c>
      <c r="N70" s="476">
        <v>0.32075006168269293</v>
      </c>
      <c r="O70" s="476">
        <v>1.3313609467455707</v>
      </c>
      <c r="P70" s="476">
        <v>-0.37842951750237058</v>
      </c>
      <c r="Q70" s="476">
        <v>0.59678175285111412</v>
      </c>
      <c r="R70" s="476"/>
      <c r="S70" s="464" t="s">
        <v>124</v>
      </c>
      <c r="T70" s="462" t="s">
        <v>83</v>
      </c>
    </row>
    <row r="71" spans="1:20" s="370" customFormat="1" ht="17.100000000000001" customHeight="1" thickBot="1">
      <c r="A71" s="477" t="s">
        <v>83</v>
      </c>
      <c r="B71" s="478" t="s">
        <v>125</v>
      </c>
      <c r="C71" s="479"/>
      <c r="D71" s="480"/>
      <c r="E71" s="480">
        <v>0.66716085989622365</v>
      </c>
      <c r="F71" s="480">
        <v>-1.4440433212996338</v>
      </c>
      <c r="G71" s="480">
        <v>2.9389600602863646</v>
      </c>
      <c r="H71" s="480">
        <v>1.182795698924725</v>
      </c>
      <c r="I71" s="480">
        <v>1.2016021361815832</v>
      </c>
      <c r="J71" s="480">
        <v>6.077795786060667E-2</v>
      </c>
      <c r="K71" s="480">
        <v>5.7803468208092488</v>
      </c>
      <c r="L71" s="480">
        <v>-0.37037037037037562</v>
      </c>
      <c r="M71" s="480">
        <v>-0.31179138321996108</v>
      </c>
      <c r="N71" s="480">
        <v>0.12297097884899164</v>
      </c>
      <c r="O71" s="480">
        <v>1.0218978102189822</v>
      </c>
      <c r="P71" s="480">
        <v>9.4966761633436397E-2</v>
      </c>
      <c r="Q71" s="480">
        <v>0.47832028823456613</v>
      </c>
      <c r="R71" s="480"/>
      <c r="S71" s="481" t="s">
        <v>125</v>
      </c>
      <c r="T71" s="482" t="s">
        <v>83</v>
      </c>
    </row>
    <row r="72" spans="1:20" ht="17.100000000000001" customHeight="1" thickTop="1">
      <c r="A72" s="483" t="s">
        <v>201</v>
      </c>
      <c r="B72" s="484"/>
      <c r="C72" s="485"/>
      <c r="D72" s="485"/>
      <c r="E72" s="485"/>
      <c r="F72" s="485"/>
      <c r="G72" s="485"/>
      <c r="H72" s="485"/>
      <c r="I72" s="485"/>
      <c r="J72" s="485"/>
      <c r="K72" s="485"/>
      <c r="L72" s="485"/>
      <c r="M72" s="486"/>
      <c r="N72" s="483"/>
      <c r="O72" s="487"/>
      <c r="P72" s="487"/>
      <c r="Q72" s="487"/>
      <c r="R72" s="487"/>
      <c r="S72" s="488"/>
      <c r="T72" s="488" t="s">
        <v>202</v>
      </c>
    </row>
    <row r="73" spans="1:20" ht="13.05" customHeight="1">
      <c r="A73" s="483" t="s">
        <v>203</v>
      </c>
      <c r="B73" s="484"/>
      <c r="C73" s="489"/>
      <c r="D73" s="489"/>
      <c r="E73" s="489"/>
      <c r="F73" s="489"/>
      <c r="G73" s="489"/>
      <c r="H73" s="489"/>
      <c r="I73" s="489"/>
      <c r="J73" s="489"/>
      <c r="K73" s="489"/>
      <c r="L73" s="489"/>
      <c r="M73" s="486"/>
      <c r="N73" s="487"/>
      <c r="O73" s="487"/>
      <c r="P73" s="487"/>
      <c r="Q73" s="487"/>
      <c r="R73" s="487"/>
      <c r="S73" s="488"/>
      <c r="T73" s="488" t="s">
        <v>340</v>
      </c>
    </row>
    <row r="74" spans="1:20" ht="13.05" customHeight="1">
      <c r="A74" s="483" t="s">
        <v>341</v>
      </c>
      <c r="B74" s="490"/>
      <c r="C74" s="491"/>
      <c r="D74" s="491"/>
      <c r="E74" s="491"/>
      <c r="F74" s="491"/>
      <c r="G74" s="491"/>
      <c r="H74" s="491"/>
      <c r="I74" s="492"/>
      <c r="J74" s="493"/>
      <c r="K74" s="489"/>
      <c r="L74" s="489"/>
      <c r="M74" s="489"/>
      <c r="N74" s="489"/>
      <c r="O74" s="489"/>
      <c r="P74" s="489"/>
      <c r="Q74" s="489"/>
      <c r="R74" s="489"/>
      <c r="S74" s="486"/>
      <c r="T74" s="488" t="s">
        <v>204</v>
      </c>
    </row>
    <row r="75" spans="1:20" ht="13.05" customHeight="1"/>
    <row r="76" spans="1:20" ht="13.05" customHeight="1"/>
    <row r="77" spans="1:20" ht="13.05" customHeight="1"/>
    <row r="78" spans="1:20" ht="13.05" customHeight="1"/>
    <row r="79" spans="1:20" ht="13.05" customHeight="1"/>
    <row r="80" spans="1:20" ht="13.05" customHeight="1"/>
  </sheetData>
  <mergeCells count="1">
    <mergeCell ref="I4:N4"/>
  </mergeCells>
  <phoneticPr fontId="0" type="noConversion"/>
  <hyperlinks>
    <hyperlink ref="I6" r:id="rId1" display="לנתונים ב-₪ to data in NIS"/>
  </hyperlinks>
  <pageMargins left="0.75" right="0.75" top="1" bottom="1" header="0.5" footer="0.5"/>
  <pageSetup paperSize="9" orientation="portrait" horizontalDpi="4294967293" verticalDpi="0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80"/>
  <sheetViews>
    <sheetView topLeftCell="A19" zoomScale="91" zoomScaleNormal="70" workbookViewId="0">
      <selection activeCell="K35" sqref="K35:K47"/>
    </sheetView>
  </sheetViews>
  <sheetFormatPr defaultColWidth="9.21875" defaultRowHeight="10.199999999999999"/>
  <cols>
    <col min="1" max="1" width="6.77734375" style="159" customWidth="1"/>
    <col min="2" max="2" width="8.44140625" style="159" customWidth="1"/>
    <col min="3" max="3" width="10" style="159" customWidth="1"/>
    <col min="4" max="7" width="8.44140625" style="159" customWidth="1"/>
    <col min="8" max="8" width="8.77734375" style="159" customWidth="1"/>
    <col min="9" max="9" width="8.21875" style="159" customWidth="1"/>
    <col min="10" max="11" width="9" style="159" customWidth="1"/>
    <col min="12" max="12" width="6.77734375" style="56" customWidth="1"/>
    <col min="13" max="13" width="6.77734375" style="45" customWidth="1"/>
    <col min="14" max="16384" width="9.21875" style="159"/>
  </cols>
  <sheetData>
    <row r="4" spans="1:13" s="49" customFormat="1" ht="13.8">
      <c r="A4" s="46" t="s">
        <v>182</v>
      </c>
      <c r="B4" s="46"/>
      <c r="C4" s="46"/>
      <c r="D4" s="46"/>
      <c r="E4" s="46"/>
      <c r="F4" s="46"/>
      <c r="G4" s="47"/>
      <c r="H4" s="47"/>
      <c r="I4" s="47"/>
      <c r="J4" s="47"/>
      <c r="K4" s="47"/>
      <c r="L4" s="46"/>
      <c r="M4" s="48" t="s">
        <v>185</v>
      </c>
    </row>
    <row r="5" spans="1:13">
      <c r="A5" s="56"/>
    </row>
    <row r="6" spans="1:13" s="53" customFormat="1" ht="13.8" customHeight="1" thickBot="1">
      <c r="A6" s="51" t="s">
        <v>122</v>
      </c>
      <c r="B6" s="51"/>
      <c r="C6" s="51"/>
      <c r="D6" s="51"/>
      <c r="E6" s="51"/>
      <c r="F6" s="51"/>
      <c r="G6" s="51"/>
      <c r="H6" s="70"/>
      <c r="I6" s="51"/>
      <c r="J6" s="51"/>
      <c r="K6" s="51"/>
      <c r="L6" s="50"/>
      <c r="M6" s="52" t="s">
        <v>121</v>
      </c>
    </row>
    <row r="7" spans="1:13" s="57" customFormat="1" ht="13.8" customHeight="1" thickTop="1">
      <c r="A7" s="514" t="s">
        <v>307</v>
      </c>
      <c r="B7" s="514"/>
      <c r="C7" s="514"/>
      <c r="D7" s="515"/>
      <c r="E7" s="516" t="s">
        <v>52</v>
      </c>
      <c r="F7" s="514"/>
      <c r="G7" s="514"/>
      <c r="H7" s="514"/>
      <c r="I7" s="514"/>
      <c r="J7" s="515"/>
      <c r="K7" s="175" t="s">
        <v>53</v>
      </c>
      <c r="L7" s="319"/>
      <c r="M7" s="320"/>
    </row>
    <row r="8" spans="1:13" s="57" customFormat="1" ht="12.75" customHeight="1">
      <c r="A8" s="517" t="s">
        <v>49</v>
      </c>
      <c r="B8" s="517"/>
      <c r="C8" s="517"/>
      <c r="D8" s="518"/>
      <c r="E8" s="519" t="s">
        <v>51</v>
      </c>
      <c r="F8" s="517"/>
      <c r="G8" s="517"/>
      <c r="H8" s="517"/>
      <c r="I8" s="517"/>
      <c r="J8" s="518"/>
      <c r="K8" s="174"/>
      <c r="L8" s="319"/>
      <c r="M8" s="320"/>
    </row>
    <row r="9" spans="1:13" s="323" customFormat="1" ht="15" customHeight="1">
      <c r="A9" s="170" t="s">
        <v>54</v>
      </c>
      <c r="B9" s="169" t="s">
        <v>55</v>
      </c>
      <c r="C9" s="169" t="s">
        <v>137</v>
      </c>
      <c r="D9" s="169" t="s">
        <v>57</v>
      </c>
      <c r="E9" s="169" t="s">
        <v>54</v>
      </c>
      <c r="F9" s="169" t="s">
        <v>58</v>
      </c>
      <c r="G9" s="1" t="s">
        <v>138</v>
      </c>
      <c r="H9" s="146" t="s">
        <v>139</v>
      </c>
      <c r="I9" s="146" t="s">
        <v>140</v>
      </c>
      <c r="J9" s="1" t="s">
        <v>57</v>
      </c>
      <c r="K9" s="146"/>
      <c r="L9" s="321"/>
      <c r="M9" s="322"/>
    </row>
    <row r="10" spans="1:13" s="323" customFormat="1" ht="15" customHeight="1">
      <c r="A10" s="147"/>
      <c r="B10" s="146"/>
      <c r="C10" s="146" t="s">
        <v>183</v>
      </c>
      <c r="D10" s="146"/>
      <c r="E10" s="146"/>
      <c r="F10" s="146"/>
      <c r="G10" s="147" t="s">
        <v>62</v>
      </c>
      <c r="H10" s="146" t="s">
        <v>177</v>
      </c>
      <c r="I10" s="146"/>
      <c r="J10" s="146"/>
      <c r="K10" s="146"/>
      <c r="L10" s="321"/>
      <c r="M10" s="322"/>
    </row>
    <row r="11" spans="1:13" s="323" customFormat="1" ht="15" customHeight="1">
      <c r="A11" s="147"/>
      <c r="B11" s="146"/>
      <c r="C11" s="1" t="s">
        <v>65</v>
      </c>
      <c r="D11" s="146"/>
      <c r="E11" s="146"/>
      <c r="F11" s="146"/>
      <c r="G11" s="147"/>
      <c r="H11" s="146"/>
      <c r="I11" s="1"/>
      <c r="J11" s="146"/>
      <c r="K11" s="146"/>
      <c r="L11" s="321"/>
      <c r="M11" s="322"/>
    </row>
    <row r="12" spans="1:13" s="323" customFormat="1" ht="15" customHeight="1">
      <c r="A12" s="147"/>
      <c r="B12" s="146"/>
      <c r="C12" s="146" t="s">
        <v>67</v>
      </c>
      <c r="D12" s="146"/>
      <c r="E12" s="146"/>
      <c r="F12" s="146" t="s">
        <v>141</v>
      </c>
      <c r="G12" s="1" t="s">
        <v>142</v>
      </c>
      <c r="H12" s="146" t="s">
        <v>66</v>
      </c>
      <c r="I12" s="1"/>
      <c r="J12" s="146"/>
      <c r="K12" s="146"/>
      <c r="L12" s="321"/>
      <c r="M12" s="322"/>
    </row>
    <row r="13" spans="1:13" s="323" customFormat="1" ht="15" customHeight="1">
      <c r="A13" s="147"/>
      <c r="B13" s="1" t="s">
        <v>143</v>
      </c>
      <c r="C13" s="146" t="s">
        <v>144</v>
      </c>
      <c r="D13" s="146"/>
      <c r="E13" s="147"/>
      <c r="F13" s="146" t="s">
        <v>145</v>
      </c>
      <c r="G13" s="147" t="s">
        <v>67</v>
      </c>
      <c r="H13" s="146" t="s">
        <v>67</v>
      </c>
      <c r="I13" s="1"/>
      <c r="J13" s="146"/>
      <c r="K13" s="1" t="s">
        <v>73</v>
      </c>
      <c r="L13" s="321"/>
      <c r="M13" s="322"/>
    </row>
    <row r="14" spans="1:13" s="323" customFormat="1" ht="15" customHeight="1">
      <c r="A14" s="139" t="s">
        <v>74</v>
      </c>
      <c r="B14" s="167" t="s">
        <v>146</v>
      </c>
      <c r="C14" s="167" t="s">
        <v>75</v>
      </c>
      <c r="D14" s="167" t="s">
        <v>76</v>
      </c>
      <c r="E14" s="139" t="s">
        <v>74</v>
      </c>
      <c r="F14" s="167" t="s">
        <v>77</v>
      </c>
      <c r="G14" s="167" t="s">
        <v>147</v>
      </c>
      <c r="H14" s="167" t="s">
        <v>178</v>
      </c>
      <c r="I14" s="167" t="s">
        <v>148</v>
      </c>
      <c r="J14" s="139" t="s">
        <v>76</v>
      </c>
      <c r="K14" s="167" t="s">
        <v>149</v>
      </c>
      <c r="L14" s="324"/>
      <c r="M14" s="325"/>
    </row>
    <row r="15" spans="1:13" s="326" customFormat="1" ht="16.5" customHeight="1">
      <c r="A15" s="434" t="s">
        <v>186</v>
      </c>
      <c r="B15" s="435"/>
      <c r="C15" s="435"/>
      <c r="D15" s="435"/>
      <c r="E15" s="435"/>
      <c r="F15" s="435"/>
      <c r="G15" s="435"/>
      <c r="H15" s="435"/>
      <c r="I15" s="435"/>
      <c r="J15" s="435"/>
      <c r="K15" s="305" t="s">
        <v>187</v>
      </c>
      <c r="L15" s="436"/>
      <c r="M15" s="437"/>
    </row>
    <row r="16" spans="1:13" ht="17.100000000000001" customHeight="1">
      <c r="A16" s="438">
        <v>658.2</v>
      </c>
      <c r="B16" s="438">
        <v>3768</v>
      </c>
      <c r="C16" s="438">
        <v>5523.1</v>
      </c>
      <c r="D16" s="438">
        <v>9949.2999999999993</v>
      </c>
      <c r="E16" s="438">
        <v>4441.8999999999996</v>
      </c>
      <c r="F16" s="438">
        <v>1590.8</v>
      </c>
      <c r="G16" s="438">
        <v>3501.3</v>
      </c>
      <c r="H16" s="438">
        <v>4125.8</v>
      </c>
      <c r="I16" s="438">
        <v>1754.6</v>
      </c>
      <c r="J16" s="438">
        <v>15414.4</v>
      </c>
      <c r="K16" s="438">
        <v>25363.7</v>
      </c>
      <c r="L16" s="306" t="s">
        <v>83</v>
      </c>
      <c r="M16" s="439">
        <v>2022</v>
      </c>
    </row>
    <row r="17" spans="1:13" ht="13.05" customHeight="1">
      <c r="A17" s="438">
        <v>596.5</v>
      </c>
      <c r="B17" s="438">
        <v>3417.6</v>
      </c>
      <c r="C17" s="438">
        <v>4501.8999999999996</v>
      </c>
      <c r="D17" s="438">
        <v>8516</v>
      </c>
      <c r="E17" s="438">
        <v>4039.9</v>
      </c>
      <c r="F17" s="438">
        <v>1349.2</v>
      </c>
      <c r="G17" s="438">
        <v>2879.6</v>
      </c>
      <c r="H17" s="438">
        <v>3950.7</v>
      </c>
      <c r="I17" s="438">
        <v>1753.3</v>
      </c>
      <c r="J17" s="438">
        <v>13972.7</v>
      </c>
      <c r="K17" s="438">
        <v>22488.7</v>
      </c>
      <c r="L17" s="306" t="s">
        <v>83</v>
      </c>
      <c r="M17" s="439">
        <v>2023</v>
      </c>
    </row>
    <row r="18" spans="1:13" ht="13.05" customHeight="1">
      <c r="A18" s="438">
        <v>-9.3740504405955694</v>
      </c>
      <c r="B18" s="438">
        <v>-9.2993630573248431</v>
      </c>
      <c r="C18" s="438">
        <v>-18.489616338650407</v>
      </c>
      <c r="D18" s="438">
        <v>-14.406038615782007</v>
      </c>
      <c r="E18" s="438">
        <v>-9.050181228753452</v>
      </c>
      <c r="F18" s="438">
        <v>-15.187327131003265</v>
      </c>
      <c r="G18" s="438">
        <v>-17.756261959843496</v>
      </c>
      <c r="H18" s="438">
        <v>-4.2440254011343344</v>
      </c>
      <c r="I18" s="438">
        <v>-7.4090960902767275E-2</v>
      </c>
      <c r="J18" s="438">
        <v>-9.3529427029271268</v>
      </c>
      <c r="K18" s="438">
        <v>-11.335097008717183</v>
      </c>
      <c r="L18" s="307" t="s">
        <v>150</v>
      </c>
      <c r="M18" s="439" t="s">
        <v>123</v>
      </c>
    </row>
    <row r="19" spans="1:13" ht="17.100000000000001" customHeight="1">
      <c r="A19" s="438">
        <v>372.6</v>
      </c>
      <c r="B19" s="438">
        <v>1945.8</v>
      </c>
      <c r="C19" s="438">
        <v>2807.1</v>
      </c>
      <c r="D19" s="438">
        <v>5125.5</v>
      </c>
      <c r="E19" s="438">
        <v>2519.6999999999998</v>
      </c>
      <c r="F19" s="438">
        <v>846.8</v>
      </c>
      <c r="G19" s="438">
        <v>1798.1</v>
      </c>
      <c r="H19" s="438">
        <v>2389</v>
      </c>
      <c r="I19" s="438">
        <v>1029.5</v>
      </c>
      <c r="J19" s="438">
        <v>8583.1</v>
      </c>
      <c r="K19" s="438">
        <v>13708.6</v>
      </c>
      <c r="L19" s="308" t="s">
        <v>421</v>
      </c>
      <c r="M19" s="439" t="s">
        <v>405</v>
      </c>
    </row>
    <row r="20" spans="1:13" ht="13.05" customHeight="1">
      <c r="A20" s="438">
        <v>428.7</v>
      </c>
      <c r="B20" s="438">
        <v>1432.2</v>
      </c>
      <c r="C20" s="438">
        <v>3086.6</v>
      </c>
      <c r="D20" s="438">
        <v>4947.3</v>
      </c>
      <c r="E20" s="438">
        <v>2659.6</v>
      </c>
      <c r="F20" s="438">
        <v>817.8</v>
      </c>
      <c r="G20" s="438">
        <v>1734</v>
      </c>
      <c r="H20" s="438">
        <v>2484</v>
      </c>
      <c r="I20" s="438">
        <v>1105.2</v>
      </c>
      <c r="J20" s="438">
        <v>8800.9</v>
      </c>
      <c r="K20" s="438">
        <v>13748.3</v>
      </c>
      <c r="L20" s="308" t="s">
        <v>421</v>
      </c>
      <c r="M20" s="439">
        <v>2024</v>
      </c>
    </row>
    <row r="21" spans="1:13" ht="17.100000000000001" customHeight="1">
      <c r="A21" s="438">
        <v>59.9</v>
      </c>
      <c r="B21" s="438">
        <v>322.39999999999998</v>
      </c>
      <c r="C21" s="438">
        <v>390.9</v>
      </c>
      <c r="D21" s="438">
        <v>773.2</v>
      </c>
      <c r="E21" s="438">
        <v>368.7</v>
      </c>
      <c r="F21" s="438">
        <v>123.7</v>
      </c>
      <c r="G21" s="438">
        <v>264.7</v>
      </c>
      <c r="H21" s="438">
        <v>312.39999999999998</v>
      </c>
      <c r="I21" s="438">
        <v>131.6</v>
      </c>
      <c r="J21" s="438">
        <v>1201.0999999999999</v>
      </c>
      <c r="K21" s="438">
        <v>1974.3</v>
      </c>
      <c r="L21" s="308" t="s">
        <v>125</v>
      </c>
      <c r="M21" s="439" t="s">
        <v>405</v>
      </c>
    </row>
    <row r="22" spans="1:13" ht="13.05" customHeight="1">
      <c r="A22" s="438">
        <v>54.6</v>
      </c>
      <c r="B22" s="438">
        <v>217.8</v>
      </c>
      <c r="C22" s="438">
        <v>374.1</v>
      </c>
      <c r="D22" s="438">
        <v>646.5</v>
      </c>
      <c r="E22" s="438">
        <v>359.1</v>
      </c>
      <c r="F22" s="438">
        <v>132.9</v>
      </c>
      <c r="G22" s="438">
        <v>299.60000000000002</v>
      </c>
      <c r="H22" s="438">
        <v>333.7</v>
      </c>
      <c r="I22" s="438">
        <v>123.7</v>
      </c>
      <c r="J22" s="438">
        <v>1249</v>
      </c>
      <c r="K22" s="438">
        <v>1895.5</v>
      </c>
      <c r="L22" s="308" t="s">
        <v>126</v>
      </c>
      <c r="M22" s="439" t="s">
        <v>83</v>
      </c>
    </row>
    <row r="23" spans="1:13" ht="13.05" customHeight="1">
      <c r="A23" s="438">
        <v>47.5</v>
      </c>
      <c r="B23" s="438">
        <v>168</v>
      </c>
      <c r="C23" s="438">
        <v>296.10000000000002</v>
      </c>
      <c r="D23" s="438">
        <v>511.6</v>
      </c>
      <c r="E23" s="438">
        <v>311.39999999999998</v>
      </c>
      <c r="F23" s="438">
        <v>104.1</v>
      </c>
      <c r="G23" s="438">
        <v>300.7</v>
      </c>
      <c r="H23" s="438">
        <v>307.8</v>
      </c>
      <c r="I23" s="438">
        <v>115.7</v>
      </c>
      <c r="J23" s="438">
        <v>1139.7</v>
      </c>
      <c r="K23" s="438">
        <v>1651.3</v>
      </c>
      <c r="L23" s="308" t="s">
        <v>127</v>
      </c>
      <c r="M23" s="439" t="s">
        <v>83</v>
      </c>
    </row>
    <row r="24" spans="1:13" ht="13.05" customHeight="1">
      <c r="A24" s="438">
        <v>30.2</v>
      </c>
      <c r="B24" s="438">
        <v>202.7</v>
      </c>
      <c r="C24" s="438">
        <v>354.3</v>
      </c>
      <c r="D24" s="438">
        <v>587.20000000000005</v>
      </c>
      <c r="E24" s="438">
        <v>267.3</v>
      </c>
      <c r="F24" s="438">
        <v>104</v>
      </c>
      <c r="G24" s="438">
        <v>191.4</v>
      </c>
      <c r="H24" s="438">
        <v>334.6</v>
      </c>
      <c r="I24" s="438">
        <v>173</v>
      </c>
      <c r="J24" s="438">
        <v>1070.3</v>
      </c>
      <c r="K24" s="438">
        <v>1657.5</v>
      </c>
      <c r="L24" s="308" t="s">
        <v>128</v>
      </c>
      <c r="M24" s="439" t="s">
        <v>83</v>
      </c>
    </row>
    <row r="25" spans="1:13" ht="13.05" customHeight="1">
      <c r="A25" s="438">
        <v>43.7</v>
      </c>
      <c r="B25" s="438">
        <v>128</v>
      </c>
      <c r="C25" s="438">
        <v>347.4</v>
      </c>
      <c r="D25" s="438">
        <v>519.1</v>
      </c>
      <c r="E25" s="438">
        <v>272.89999999999998</v>
      </c>
      <c r="F25" s="438">
        <v>89.3</v>
      </c>
      <c r="G25" s="438">
        <v>148.9</v>
      </c>
      <c r="H25" s="438">
        <v>290.39999999999998</v>
      </c>
      <c r="I25" s="438">
        <v>159.69999999999999</v>
      </c>
      <c r="J25" s="438">
        <v>961.2</v>
      </c>
      <c r="K25" s="438">
        <v>1480.3</v>
      </c>
      <c r="L25" s="308" t="s">
        <v>129</v>
      </c>
      <c r="M25" s="439" t="s">
        <v>83</v>
      </c>
    </row>
    <row r="26" spans="1:13" ht="13.05" customHeight="1">
      <c r="A26" s="438">
        <v>47.9</v>
      </c>
      <c r="B26" s="438">
        <v>755.3</v>
      </c>
      <c r="C26" s="438">
        <v>322.89999999999998</v>
      </c>
      <c r="D26" s="438">
        <v>1126.0999999999999</v>
      </c>
      <c r="E26" s="438">
        <v>309.5</v>
      </c>
      <c r="F26" s="438">
        <v>72.099999999999994</v>
      </c>
      <c r="G26" s="438">
        <v>140.9</v>
      </c>
      <c r="H26" s="438">
        <v>295.2</v>
      </c>
      <c r="I26" s="438">
        <v>151.69999999999999</v>
      </c>
      <c r="J26" s="438">
        <v>969.4</v>
      </c>
      <c r="K26" s="438">
        <v>2095.5</v>
      </c>
      <c r="L26" s="308" t="s">
        <v>130</v>
      </c>
      <c r="M26" s="439" t="s">
        <v>83</v>
      </c>
    </row>
    <row r="27" spans="1:13" ht="13.05" customHeight="1">
      <c r="A27" s="438">
        <v>56.2</v>
      </c>
      <c r="B27" s="438">
        <v>151.30000000000001</v>
      </c>
      <c r="C27" s="438">
        <v>430.4</v>
      </c>
      <c r="D27" s="438">
        <v>637.79999999999995</v>
      </c>
      <c r="E27" s="438">
        <v>354.9</v>
      </c>
      <c r="F27" s="438">
        <v>90.3</v>
      </c>
      <c r="G27" s="438">
        <v>202.5</v>
      </c>
      <c r="H27" s="438">
        <v>315.3</v>
      </c>
      <c r="I27" s="438">
        <v>142.6</v>
      </c>
      <c r="J27" s="438">
        <v>1105.7</v>
      </c>
      <c r="K27" s="438">
        <v>1743.5</v>
      </c>
      <c r="L27" s="308" t="s">
        <v>131</v>
      </c>
      <c r="M27" s="439">
        <v>2024</v>
      </c>
    </row>
    <row r="28" spans="1:13" ht="13.05" customHeight="1">
      <c r="A28" s="438">
        <v>77.900000000000006</v>
      </c>
      <c r="B28" s="438">
        <v>172.8</v>
      </c>
      <c r="C28" s="438">
        <v>442.6</v>
      </c>
      <c r="D28" s="438">
        <v>693.3</v>
      </c>
      <c r="E28" s="438">
        <v>360.5</v>
      </c>
      <c r="F28" s="438">
        <v>125.2</v>
      </c>
      <c r="G28" s="438">
        <v>281.10000000000002</v>
      </c>
      <c r="H28" s="438">
        <v>344.1</v>
      </c>
      <c r="I28" s="438">
        <v>153.69999999999999</v>
      </c>
      <c r="J28" s="438">
        <v>1264.5999999999999</v>
      </c>
      <c r="K28" s="438">
        <v>1957.9</v>
      </c>
      <c r="L28" s="308" t="s">
        <v>132</v>
      </c>
      <c r="M28" s="439" t="s">
        <v>83</v>
      </c>
    </row>
    <row r="29" spans="1:13" ht="13.05" customHeight="1">
      <c r="A29" s="438">
        <v>68.400000000000006</v>
      </c>
      <c r="B29" s="438">
        <v>205.9</v>
      </c>
      <c r="C29" s="438">
        <v>471.6</v>
      </c>
      <c r="D29" s="438">
        <v>745.9</v>
      </c>
      <c r="E29" s="438">
        <v>414.3</v>
      </c>
      <c r="F29" s="438">
        <v>148.80000000000001</v>
      </c>
      <c r="G29" s="438">
        <v>358.7</v>
      </c>
      <c r="H29" s="438">
        <v>397.4</v>
      </c>
      <c r="I29" s="438">
        <v>184</v>
      </c>
      <c r="J29" s="438">
        <v>1503.1</v>
      </c>
      <c r="K29" s="438">
        <v>2249.1</v>
      </c>
      <c r="L29" s="308" t="s">
        <v>133</v>
      </c>
      <c r="M29" s="439" t="s">
        <v>83</v>
      </c>
    </row>
    <row r="30" spans="1:13" ht="13.05" customHeight="1">
      <c r="A30" s="438">
        <v>47.1</v>
      </c>
      <c r="B30" s="438">
        <v>131.9</v>
      </c>
      <c r="C30" s="438">
        <v>387.5</v>
      </c>
      <c r="D30" s="438">
        <v>566.5</v>
      </c>
      <c r="E30" s="438">
        <v>336.3</v>
      </c>
      <c r="F30" s="438">
        <v>91</v>
      </c>
      <c r="G30" s="438">
        <v>214.4</v>
      </c>
      <c r="H30" s="438">
        <v>353.9</v>
      </c>
      <c r="I30" s="438">
        <v>121.5</v>
      </c>
      <c r="J30" s="438">
        <v>1117.0999999999999</v>
      </c>
      <c r="K30" s="438">
        <v>1683.6</v>
      </c>
      <c r="L30" s="308" t="s">
        <v>134</v>
      </c>
      <c r="M30" s="439" t="s">
        <v>83</v>
      </c>
    </row>
    <row r="31" spans="1:13" ht="17.100000000000001" customHeight="1">
      <c r="A31" s="438">
        <v>52.1</v>
      </c>
      <c r="B31" s="438">
        <v>245</v>
      </c>
      <c r="C31" s="438">
        <v>464.5</v>
      </c>
      <c r="D31" s="438">
        <v>761.6</v>
      </c>
      <c r="E31" s="438">
        <v>386.4</v>
      </c>
      <c r="F31" s="438">
        <v>108.6</v>
      </c>
      <c r="G31" s="438">
        <v>203.8</v>
      </c>
      <c r="H31" s="438">
        <v>396.6</v>
      </c>
      <c r="I31" s="438">
        <v>169</v>
      </c>
      <c r="J31" s="438">
        <v>1264.5999999999999</v>
      </c>
      <c r="K31" s="438">
        <v>2026.2</v>
      </c>
      <c r="L31" s="308" t="s">
        <v>135</v>
      </c>
      <c r="M31" s="439" t="s">
        <v>83</v>
      </c>
    </row>
    <row r="32" spans="1:13" ht="13.05" customHeight="1">
      <c r="A32" s="438">
        <v>62.9</v>
      </c>
      <c r="B32" s="438">
        <v>226.1</v>
      </c>
      <c r="C32" s="438">
        <v>400</v>
      </c>
      <c r="D32" s="438">
        <v>688.9</v>
      </c>
      <c r="E32" s="438">
        <v>378.7</v>
      </c>
      <c r="F32" s="438">
        <v>112.3</v>
      </c>
      <c r="G32" s="438">
        <v>199.1</v>
      </c>
      <c r="H32" s="438">
        <v>317.60000000000002</v>
      </c>
      <c r="I32" s="438">
        <v>161.69999999999999</v>
      </c>
      <c r="J32" s="438">
        <v>1169.5</v>
      </c>
      <c r="K32" s="438">
        <v>1858.4</v>
      </c>
      <c r="L32" s="308" t="s">
        <v>124</v>
      </c>
      <c r="M32" s="439" t="s">
        <v>83</v>
      </c>
    </row>
    <row r="33" spans="1:13" ht="13.05" customHeight="1">
      <c r="A33" s="438">
        <v>64.099999999999994</v>
      </c>
      <c r="B33" s="438">
        <v>299.2</v>
      </c>
      <c r="C33" s="438">
        <v>490</v>
      </c>
      <c r="D33" s="438">
        <v>853.3</v>
      </c>
      <c r="E33" s="438">
        <v>428.5</v>
      </c>
      <c r="F33" s="438">
        <v>141.6</v>
      </c>
      <c r="G33" s="438">
        <v>274.39999999999998</v>
      </c>
      <c r="H33" s="438">
        <v>359.1</v>
      </c>
      <c r="I33" s="438">
        <v>172.7</v>
      </c>
      <c r="J33" s="438">
        <v>1376.3</v>
      </c>
      <c r="K33" s="438">
        <v>2229.6</v>
      </c>
      <c r="L33" s="308" t="s">
        <v>125</v>
      </c>
      <c r="M33" s="439" t="s">
        <v>83</v>
      </c>
    </row>
    <row r="34" spans="1:13" s="58" customFormat="1" ht="17.100000000000001" customHeight="1">
      <c r="A34" s="434" t="s">
        <v>151</v>
      </c>
      <c r="B34" s="309"/>
      <c r="C34" s="440"/>
      <c r="D34" s="440"/>
      <c r="E34" s="441"/>
      <c r="F34" s="441"/>
      <c r="G34" s="441"/>
      <c r="H34" s="441"/>
      <c r="I34" s="440"/>
      <c r="J34" s="440"/>
      <c r="K34" s="310" t="s">
        <v>152</v>
      </c>
      <c r="L34" s="371"/>
      <c r="M34" s="442"/>
    </row>
    <row r="35" spans="1:13" ht="17.100000000000001" customHeight="1">
      <c r="A35" s="438">
        <v>51.7</v>
      </c>
      <c r="B35" s="438">
        <v>314</v>
      </c>
      <c r="C35" s="438">
        <v>365.1</v>
      </c>
      <c r="D35" s="438">
        <v>730.8</v>
      </c>
      <c r="E35" s="438">
        <v>349</v>
      </c>
      <c r="F35" s="438">
        <v>111.3</v>
      </c>
      <c r="G35" s="438">
        <v>253.8</v>
      </c>
      <c r="H35" s="438">
        <v>328.9</v>
      </c>
      <c r="I35" s="438">
        <v>132.9</v>
      </c>
      <c r="J35" s="438">
        <v>1176</v>
      </c>
      <c r="K35" s="448">
        <v>1906.8</v>
      </c>
      <c r="L35" s="308" t="s">
        <v>125</v>
      </c>
      <c r="M35" s="443" t="s">
        <v>405</v>
      </c>
    </row>
    <row r="36" spans="1:13" ht="13.05" customHeight="1">
      <c r="A36" s="438">
        <v>57.5</v>
      </c>
      <c r="B36" s="438">
        <v>271.89999999999998</v>
      </c>
      <c r="C36" s="438">
        <v>378.4</v>
      </c>
      <c r="D36" s="438">
        <v>707.8</v>
      </c>
      <c r="E36" s="438">
        <v>355.5</v>
      </c>
      <c r="F36" s="438">
        <v>110.3</v>
      </c>
      <c r="G36" s="438">
        <v>239.5</v>
      </c>
      <c r="H36" s="438">
        <v>323.60000000000002</v>
      </c>
      <c r="I36" s="438">
        <v>131.1</v>
      </c>
      <c r="J36" s="438">
        <v>1159.9000000000001</v>
      </c>
      <c r="K36" s="448">
        <v>1867.7</v>
      </c>
      <c r="L36" s="308" t="s">
        <v>126</v>
      </c>
      <c r="M36" s="443" t="s">
        <v>83</v>
      </c>
    </row>
    <row r="37" spans="1:13" ht="13.05" customHeight="1">
      <c r="A37" s="438">
        <v>49.2</v>
      </c>
      <c r="B37" s="438">
        <v>239.8</v>
      </c>
      <c r="C37" s="438">
        <v>354.4</v>
      </c>
      <c r="D37" s="438">
        <v>643.4</v>
      </c>
      <c r="E37" s="438">
        <v>341.6</v>
      </c>
      <c r="F37" s="438">
        <v>111.1</v>
      </c>
      <c r="G37" s="438">
        <v>248.2</v>
      </c>
      <c r="H37" s="438">
        <v>326.8</v>
      </c>
      <c r="I37" s="438">
        <v>139.1</v>
      </c>
      <c r="J37" s="438">
        <v>1166.8</v>
      </c>
      <c r="K37" s="448">
        <v>1810.2</v>
      </c>
      <c r="L37" s="308" t="s">
        <v>127</v>
      </c>
      <c r="M37" s="443" t="s">
        <v>83</v>
      </c>
    </row>
    <row r="38" spans="1:13" ht="13.05" customHeight="1">
      <c r="A38" s="438">
        <v>33.200000000000003</v>
      </c>
      <c r="B38" s="438">
        <v>242.8</v>
      </c>
      <c r="C38" s="438">
        <v>375.1</v>
      </c>
      <c r="D38" s="438">
        <v>651</v>
      </c>
      <c r="E38" s="438">
        <v>284.10000000000002</v>
      </c>
      <c r="F38" s="438">
        <v>103.9</v>
      </c>
      <c r="G38" s="438">
        <v>168.6</v>
      </c>
      <c r="H38" s="438">
        <v>320.8</v>
      </c>
      <c r="I38" s="438">
        <v>154.9</v>
      </c>
      <c r="J38" s="438">
        <v>1032.2</v>
      </c>
      <c r="K38" s="448">
        <v>1683.2</v>
      </c>
      <c r="L38" s="308" t="s">
        <v>128</v>
      </c>
      <c r="M38" s="443" t="s">
        <v>83</v>
      </c>
    </row>
    <row r="39" spans="1:13" ht="13.05" customHeight="1">
      <c r="A39" s="438">
        <v>42.8</v>
      </c>
      <c r="B39" s="438">
        <v>196.7</v>
      </c>
      <c r="C39" s="438">
        <v>380.4</v>
      </c>
      <c r="D39" s="438">
        <v>620</v>
      </c>
      <c r="E39" s="438">
        <v>282.5</v>
      </c>
      <c r="F39" s="438">
        <v>99.6</v>
      </c>
      <c r="G39" s="438">
        <v>178.7</v>
      </c>
      <c r="H39" s="438">
        <v>310.7</v>
      </c>
      <c r="I39" s="438">
        <v>170.9</v>
      </c>
      <c r="J39" s="438">
        <v>1042.5</v>
      </c>
      <c r="K39" s="448">
        <v>1662.4</v>
      </c>
      <c r="L39" s="308" t="s">
        <v>129</v>
      </c>
      <c r="M39" s="443" t="s">
        <v>83</v>
      </c>
    </row>
    <row r="40" spans="1:13" ht="13.05" customHeight="1">
      <c r="A40" s="438">
        <v>51.7</v>
      </c>
      <c r="B40" s="438">
        <v>299.3</v>
      </c>
      <c r="C40" s="438">
        <v>339.2</v>
      </c>
      <c r="D40" s="438">
        <v>690.1</v>
      </c>
      <c r="E40" s="438">
        <v>304.2</v>
      </c>
      <c r="F40" s="438">
        <v>83.1</v>
      </c>
      <c r="G40" s="438">
        <v>192.2</v>
      </c>
      <c r="H40" s="438">
        <v>312.39999999999998</v>
      </c>
      <c r="I40" s="438">
        <v>142.4</v>
      </c>
      <c r="J40" s="438">
        <v>1034.3</v>
      </c>
      <c r="K40" s="448">
        <v>1724.4</v>
      </c>
      <c r="L40" s="308" t="s">
        <v>130</v>
      </c>
      <c r="M40" s="443" t="s">
        <v>83</v>
      </c>
    </row>
    <row r="41" spans="1:13" ht="13.05" customHeight="1">
      <c r="A41" s="438">
        <v>63.2</v>
      </c>
      <c r="B41" s="438">
        <v>190.3</v>
      </c>
      <c r="C41" s="438">
        <v>391.7</v>
      </c>
      <c r="D41" s="438">
        <v>645.20000000000005</v>
      </c>
      <c r="E41" s="438">
        <v>342.9</v>
      </c>
      <c r="F41" s="438">
        <v>94.7</v>
      </c>
      <c r="G41" s="438">
        <v>216.3</v>
      </c>
      <c r="H41" s="438">
        <v>316.39999999999998</v>
      </c>
      <c r="I41" s="438">
        <v>140.5</v>
      </c>
      <c r="J41" s="438">
        <v>1110.9000000000001</v>
      </c>
      <c r="K41" s="448">
        <v>1756</v>
      </c>
      <c r="L41" s="308" t="s">
        <v>131</v>
      </c>
      <c r="M41" s="443">
        <v>2024</v>
      </c>
    </row>
    <row r="42" spans="1:13" ht="13.05" customHeight="1">
      <c r="A42" s="438">
        <v>72</v>
      </c>
      <c r="B42" s="438">
        <v>207.5</v>
      </c>
      <c r="C42" s="438">
        <v>415.1</v>
      </c>
      <c r="D42" s="438">
        <v>694.6</v>
      </c>
      <c r="E42" s="438">
        <v>349.6</v>
      </c>
      <c r="F42" s="438">
        <v>109.1</v>
      </c>
      <c r="G42" s="438">
        <v>240.3</v>
      </c>
      <c r="H42" s="438">
        <v>330.8</v>
      </c>
      <c r="I42" s="438">
        <v>148.5</v>
      </c>
      <c r="J42" s="438">
        <v>1178.3</v>
      </c>
      <c r="K42" s="448">
        <v>1872.8</v>
      </c>
      <c r="L42" s="308" t="s">
        <v>132</v>
      </c>
      <c r="M42" s="443" t="s">
        <v>83</v>
      </c>
    </row>
    <row r="43" spans="1:13" ht="13.05" customHeight="1">
      <c r="A43" s="438">
        <v>62.2</v>
      </c>
      <c r="B43" s="438">
        <v>230.7</v>
      </c>
      <c r="C43" s="438">
        <v>444.2</v>
      </c>
      <c r="D43" s="438">
        <v>737.1</v>
      </c>
      <c r="E43" s="438">
        <v>406.3</v>
      </c>
      <c r="F43" s="438">
        <v>132.4</v>
      </c>
      <c r="G43" s="438">
        <v>307.2</v>
      </c>
      <c r="H43" s="438">
        <v>353.4</v>
      </c>
      <c r="I43" s="438">
        <v>169.3</v>
      </c>
      <c r="J43" s="438">
        <v>1368.7</v>
      </c>
      <c r="K43" s="448">
        <v>2105.8000000000002</v>
      </c>
      <c r="L43" s="308" t="s">
        <v>133</v>
      </c>
      <c r="M43" s="443" t="s">
        <v>83</v>
      </c>
    </row>
    <row r="44" spans="1:13" ht="13.05" customHeight="1">
      <c r="A44" s="438">
        <v>52.4</v>
      </c>
      <c r="B44" s="438">
        <v>185.4</v>
      </c>
      <c r="C44" s="438">
        <v>388.3</v>
      </c>
      <c r="D44" s="438">
        <v>626.1</v>
      </c>
      <c r="E44" s="438">
        <v>363.8</v>
      </c>
      <c r="F44" s="438">
        <v>106.4</v>
      </c>
      <c r="G44" s="438">
        <v>235.2</v>
      </c>
      <c r="H44" s="438">
        <v>348.5</v>
      </c>
      <c r="I44" s="438">
        <v>146.80000000000001</v>
      </c>
      <c r="J44" s="438">
        <v>1200.7</v>
      </c>
      <c r="K44" s="448">
        <v>1826.8</v>
      </c>
      <c r="L44" s="308" t="s">
        <v>134</v>
      </c>
      <c r="M44" s="443" t="s">
        <v>83</v>
      </c>
    </row>
    <row r="45" spans="1:13" ht="17.100000000000001" customHeight="1">
      <c r="A45" s="438">
        <v>57.4</v>
      </c>
      <c r="B45" s="438">
        <v>264.7</v>
      </c>
      <c r="C45" s="438">
        <v>461.7</v>
      </c>
      <c r="D45" s="438">
        <v>783.8</v>
      </c>
      <c r="E45" s="438">
        <v>378.8</v>
      </c>
      <c r="F45" s="438">
        <v>117.7</v>
      </c>
      <c r="G45" s="438">
        <v>262.5</v>
      </c>
      <c r="H45" s="438">
        <v>387.9</v>
      </c>
      <c r="I45" s="438">
        <v>166</v>
      </c>
      <c r="J45" s="438">
        <v>1312.8</v>
      </c>
      <c r="K45" s="448">
        <v>2096.6</v>
      </c>
      <c r="L45" s="308" t="s">
        <v>135</v>
      </c>
      <c r="M45" s="443" t="s">
        <v>83</v>
      </c>
    </row>
    <row r="46" spans="1:13" ht="13.05" customHeight="1">
      <c r="A46" s="438">
        <v>57.4</v>
      </c>
      <c r="B46" s="438">
        <v>228.1</v>
      </c>
      <c r="C46" s="438">
        <v>417.7</v>
      </c>
      <c r="D46" s="438">
        <v>703.2</v>
      </c>
      <c r="E46" s="438">
        <v>392.2</v>
      </c>
      <c r="F46" s="438">
        <v>118.8</v>
      </c>
      <c r="G46" s="438">
        <v>250.2</v>
      </c>
      <c r="H46" s="438">
        <v>360.5</v>
      </c>
      <c r="I46" s="438">
        <v>175.6</v>
      </c>
      <c r="J46" s="438">
        <v>1297.2</v>
      </c>
      <c r="K46" s="448">
        <v>2000.4</v>
      </c>
      <c r="L46" s="308" t="s">
        <v>124</v>
      </c>
      <c r="M46" s="443" t="s">
        <v>83</v>
      </c>
    </row>
    <row r="47" spans="1:13" ht="13.05" customHeight="1">
      <c r="A47" s="438">
        <v>60</v>
      </c>
      <c r="B47" s="438">
        <v>296.3</v>
      </c>
      <c r="C47" s="438">
        <v>464.9</v>
      </c>
      <c r="D47" s="438">
        <v>821.2</v>
      </c>
      <c r="E47" s="438">
        <v>382.9</v>
      </c>
      <c r="F47" s="438">
        <v>118.9</v>
      </c>
      <c r="G47" s="438">
        <v>245.1</v>
      </c>
      <c r="H47" s="438">
        <v>357.6</v>
      </c>
      <c r="I47" s="438">
        <v>165.1</v>
      </c>
      <c r="J47" s="438">
        <v>1269.5999999999999</v>
      </c>
      <c r="K47" s="448">
        <v>2090.8000000000002</v>
      </c>
      <c r="L47" s="308" t="s">
        <v>125</v>
      </c>
      <c r="M47" s="443" t="s">
        <v>83</v>
      </c>
    </row>
    <row r="48" spans="1:13" s="58" customFormat="1" ht="17.100000000000001" customHeight="1">
      <c r="A48" s="434" t="s">
        <v>153</v>
      </c>
      <c r="B48" s="309"/>
      <c r="C48" s="440"/>
      <c r="D48" s="440"/>
      <c r="E48" s="441"/>
      <c r="F48" s="441"/>
      <c r="G48" s="441"/>
      <c r="H48" s="440"/>
      <c r="I48" s="440"/>
      <c r="J48" s="440"/>
      <c r="K48" s="310" t="s">
        <v>136</v>
      </c>
      <c r="L48" s="371"/>
      <c r="M48" s="442"/>
    </row>
    <row r="49" spans="1:13" ht="17.100000000000001" customHeight="1">
      <c r="A49" s="438">
        <v>51.3</v>
      </c>
      <c r="B49" s="438">
        <v>279.2</v>
      </c>
      <c r="C49" s="438">
        <v>365.8</v>
      </c>
      <c r="D49" s="438">
        <v>709.5</v>
      </c>
      <c r="E49" s="438">
        <v>347.3</v>
      </c>
      <c r="F49" s="438">
        <v>113</v>
      </c>
      <c r="G49" s="438">
        <v>236.2</v>
      </c>
      <c r="H49" s="438">
        <v>321.10000000000002</v>
      </c>
      <c r="I49" s="438">
        <v>140.5</v>
      </c>
      <c r="J49" s="438">
        <v>1159.4000000000001</v>
      </c>
      <c r="K49" s="438">
        <v>1851.2</v>
      </c>
      <c r="L49" s="308" t="s">
        <v>125</v>
      </c>
      <c r="M49" s="443" t="s">
        <v>405</v>
      </c>
    </row>
    <row r="50" spans="1:13" ht="13.05" customHeight="1">
      <c r="A50" s="438">
        <v>51.1</v>
      </c>
      <c r="B50" s="438">
        <v>263.2</v>
      </c>
      <c r="C50" s="438">
        <v>366.7</v>
      </c>
      <c r="D50" s="438">
        <v>689.6</v>
      </c>
      <c r="E50" s="438">
        <v>342</v>
      </c>
      <c r="F50" s="438">
        <v>110.1</v>
      </c>
      <c r="G50" s="438">
        <v>226.7</v>
      </c>
      <c r="H50" s="438">
        <v>318.89999999999998</v>
      </c>
      <c r="I50" s="438">
        <v>141.19999999999999</v>
      </c>
      <c r="J50" s="438">
        <v>1142.5999999999999</v>
      </c>
      <c r="K50" s="438">
        <v>1812.1</v>
      </c>
      <c r="L50" s="308" t="s">
        <v>126</v>
      </c>
      <c r="M50" s="443" t="s">
        <v>83</v>
      </c>
    </row>
    <row r="51" spans="1:13" ht="13.05" customHeight="1">
      <c r="A51" s="438">
        <v>51.3</v>
      </c>
      <c r="B51" s="438">
        <v>245.8</v>
      </c>
      <c r="C51" s="438">
        <v>369.5</v>
      </c>
      <c r="D51" s="438">
        <v>668.8</v>
      </c>
      <c r="E51" s="438">
        <v>336.2</v>
      </c>
      <c r="F51" s="438">
        <v>107.5</v>
      </c>
      <c r="G51" s="438">
        <v>217.7</v>
      </c>
      <c r="H51" s="438">
        <v>317.60000000000002</v>
      </c>
      <c r="I51" s="438">
        <v>142.69999999999999</v>
      </c>
      <c r="J51" s="438">
        <v>1126.4000000000001</v>
      </c>
      <c r="K51" s="438">
        <v>1775.4</v>
      </c>
      <c r="L51" s="308" t="s">
        <v>127</v>
      </c>
      <c r="M51" s="443" t="s">
        <v>83</v>
      </c>
    </row>
    <row r="52" spans="1:13" ht="13.05" customHeight="1">
      <c r="A52" s="438">
        <v>52</v>
      </c>
      <c r="B52" s="438">
        <v>229</v>
      </c>
      <c r="C52" s="438">
        <v>374.4</v>
      </c>
      <c r="D52" s="438">
        <v>651.29999999999995</v>
      </c>
      <c r="E52" s="438">
        <v>331.6</v>
      </c>
      <c r="F52" s="438">
        <v>105.4</v>
      </c>
      <c r="G52" s="438">
        <v>210.9</v>
      </c>
      <c r="H52" s="438">
        <v>317.39999999999998</v>
      </c>
      <c r="I52" s="438">
        <v>144.80000000000001</v>
      </c>
      <c r="J52" s="438">
        <v>1114.3</v>
      </c>
      <c r="K52" s="438">
        <v>1747.6</v>
      </c>
      <c r="L52" s="308" t="s">
        <v>128</v>
      </c>
      <c r="M52" s="443" t="s">
        <v>83</v>
      </c>
    </row>
    <row r="53" spans="1:13" ht="13.05" customHeight="1">
      <c r="A53" s="438">
        <v>53.1</v>
      </c>
      <c r="B53" s="438">
        <v>214.9</v>
      </c>
      <c r="C53" s="438">
        <v>381.6</v>
      </c>
      <c r="D53" s="438">
        <v>641.4</v>
      </c>
      <c r="E53" s="438">
        <v>329.7</v>
      </c>
      <c r="F53" s="438">
        <v>104.3</v>
      </c>
      <c r="G53" s="438">
        <v>208</v>
      </c>
      <c r="H53" s="438">
        <v>318.39999999999998</v>
      </c>
      <c r="I53" s="438">
        <v>147.1</v>
      </c>
      <c r="J53" s="438">
        <v>1110.2</v>
      </c>
      <c r="K53" s="438">
        <v>1735.9</v>
      </c>
      <c r="L53" s="308" t="s">
        <v>129</v>
      </c>
      <c r="M53" s="443" t="s">
        <v>83</v>
      </c>
    </row>
    <row r="54" spans="1:13" ht="13.05" customHeight="1">
      <c r="A54" s="438">
        <v>54.5</v>
      </c>
      <c r="B54" s="438">
        <v>205.5</v>
      </c>
      <c r="C54" s="438">
        <v>391.1</v>
      </c>
      <c r="D54" s="438">
        <v>641.70000000000005</v>
      </c>
      <c r="E54" s="438">
        <v>331.5</v>
      </c>
      <c r="F54" s="438">
        <v>104.1</v>
      </c>
      <c r="G54" s="438">
        <v>209.7</v>
      </c>
      <c r="H54" s="438">
        <v>321.3</v>
      </c>
      <c r="I54" s="438">
        <v>149.5</v>
      </c>
      <c r="J54" s="438">
        <v>1116.7</v>
      </c>
      <c r="K54" s="438">
        <v>1745</v>
      </c>
      <c r="L54" s="308" t="s">
        <v>130</v>
      </c>
      <c r="M54" s="443" t="s">
        <v>83</v>
      </c>
    </row>
    <row r="55" spans="1:13" ht="13.05" customHeight="1">
      <c r="A55" s="438">
        <v>55.8</v>
      </c>
      <c r="B55" s="438">
        <v>202.2</v>
      </c>
      <c r="C55" s="438">
        <v>402.3</v>
      </c>
      <c r="D55" s="438">
        <v>652.20000000000005</v>
      </c>
      <c r="E55" s="438">
        <v>337</v>
      </c>
      <c r="F55" s="438">
        <v>105</v>
      </c>
      <c r="G55" s="438">
        <v>215.2</v>
      </c>
      <c r="H55" s="438">
        <v>326.10000000000002</v>
      </c>
      <c r="I55" s="438">
        <v>152</v>
      </c>
      <c r="J55" s="438">
        <v>1134.3</v>
      </c>
      <c r="K55" s="438">
        <v>1775.5</v>
      </c>
      <c r="L55" s="308" t="s">
        <v>131</v>
      </c>
      <c r="M55" s="443">
        <v>2024</v>
      </c>
    </row>
    <row r="56" spans="1:13" ht="13.05" customHeight="1">
      <c r="A56" s="438">
        <v>56.9</v>
      </c>
      <c r="B56" s="438">
        <v>205.1</v>
      </c>
      <c r="C56" s="438">
        <v>414.3</v>
      </c>
      <c r="D56" s="438">
        <v>670.8</v>
      </c>
      <c r="E56" s="438">
        <v>345.6</v>
      </c>
      <c r="F56" s="438">
        <v>106.8</v>
      </c>
      <c r="G56" s="438">
        <v>223.2</v>
      </c>
      <c r="H56" s="438">
        <v>332.6</v>
      </c>
      <c r="I56" s="438">
        <v>154.69999999999999</v>
      </c>
      <c r="J56" s="438">
        <v>1160.7</v>
      </c>
      <c r="K56" s="438">
        <v>1822.7</v>
      </c>
      <c r="L56" s="308" t="s">
        <v>132</v>
      </c>
      <c r="M56" s="443" t="s">
        <v>83</v>
      </c>
    </row>
    <row r="57" spans="1:13" ht="13.05" customHeight="1">
      <c r="A57" s="438">
        <v>57.5</v>
      </c>
      <c r="B57" s="438">
        <v>212.8</v>
      </c>
      <c r="C57" s="438">
        <v>425.7</v>
      </c>
      <c r="D57" s="438">
        <v>693.9</v>
      </c>
      <c r="E57" s="438">
        <v>355.6</v>
      </c>
      <c r="F57" s="438">
        <v>109.2</v>
      </c>
      <c r="G57" s="438">
        <v>231.8</v>
      </c>
      <c r="H57" s="438">
        <v>340</v>
      </c>
      <c r="I57" s="438">
        <v>157.69999999999999</v>
      </c>
      <c r="J57" s="438">
        <v>1191.3</v>
      </c>
      <c r="K57" s="438">
        <v>1879.2</v>
      </c>
      <c r="L57" s="308" t="s">
        <v>133</v>
      </c>
      <c r="M57" s="443" t="s">
        <v>83</v>
      </c>
    </row>
    <row r="58" spans="1:13" ht="13.05" customHeight="1">
      <c r="A58" s="438">
        <v>57.8</v>
      </c>
      <c r="B58" s="438">
        <v>224.1</v>
      </c>
      <c r="C58" s="438">
        <v>435.4</v>
      </c>
      <c r="D58" s="438">
        <v>717.9</v>
      </c>
      <c r="E58" s="438">
        <v>365.3</v>
      </c>
      <c r="F58" s="438">
        <v>111.8</v>
      </c>
      <c r="G58" s="438">
        <v>239.7</v>
      </c>
      <c r="H58" s="438">
        <v>346.9</v>
      </c>
      <c r="I58" s="438">
        <v>160.69999999999999</v>
      </c>
      <c r="J58" s="438">
        <v>1220.7</v>
      </c>
      <c r="K58" s="438">
        <v>1936.6</v>
      </c>
      <c r="L58" s="308" t="s">
        <v>134</v>
      </c>
      <c r="M58" s="443" t="s">
        <v>83</v>
      </c>
    </row>
    <row r="59" spans="1:13" ht="17.100000000000001" customHeight="1">
      <c r="A59" s="438">
        <v>57.9</v>
      </c>
      <c r="B59" s="438">
        <v>237.8</v>
      </c>
      <c r="C59" s="438">
        <v>442.6</v>
      </c>
      <c r="D59" s="438">
        <v>740.3</v>
      </c>
      <c r="E59" s="438">
        <v>373.4</v>
      </c>
      <c r="F59" s="438">
        <v>114.3</v>
      </c>
      <c r="G59" s="438">
        <v>246.2</v>
      </c>
      <c r="H59" s="438">
        <v>352.5</v>
      </c>
      <c r="I59" s="438">
        <v>163.5</v>
      </c>
      <c r="J59" s="438">
        <v>1244.8</v>
      </c>
      <c r="K59" s="438">
        <v>1987.9</v>
      </c>
      <c r="L59" s="308" t="s">
        <v>135</v>
      </c>
      <c r="M59" s="443" t="s">
        <v>83</v>
      </c>
    </row>
    <row r="60" spans="1:13" ht="13.05" customHeight="1">
      <c r="A60" s="438">
        <v>58.1</v>
      </c>
      <c r="B60" s="438">
        <v>252.2</v>
      </c>
      <c r="C60" s="438">
        <v>447.2</v>
      </c>
      <c r="D60" s="438">
        <v>759.1</v>
      </c>
      <c r="E60" s="438">
        <v>379.2</v>
      </c>
      <c r="F60" s="438">
        <v>116.5</v>
      </c>
      <c r="G60" s="438">
        <v>251.3</v>
      </c>
      <c r="H60" s="438">
        <v>356.1</v>
      </c>
      <c r="I60" s="438">
        <v>165.4</v>
      </c>
      <c r="J60" s="438">
        <v>1261.7</v>
      </c>
      <c r="K60" s="438">
        <v>2028.1</v>
      </c>
      <c r="L60" s="308" t="s">
        <v>124</v>
      </c>
      <c r="M60" s="443" t="s">
        <v>83</v>
      </c>
    </row>
    <row r="61" spans="1:13" ht="13.05" customHeight="1">
      <c r="A61" s="438">
        <v>58.3</v>
      </c>
      <c r="B61" s="438">
        <v>265.5</v>
      </c>
      <c r="C61" s="438">
        <v>449.6</v>
      </c>
      <c r="D61" s="438">
        <v>773.9</v>
      </c>
      <c r="E61" s="438">
        <v>383</v>
      </c>
      <c r="F61" s="438">
        <v>118.5</v>
      </c>
      <c r="G61" s="438">
        <v>255.6</v>
      </c>
      <c r="H61" s="438">
        <v>358</v>
      </c>
      <c r="I61" s="438">
        <v>166.1</v>
      </c>
      <c r="J61" s="438">
        <v>1271.9000000000001</v>
      </c>
      <c r="K61" s="438">
        <v>2056.5</v>
      </c>
      <c r="L61" s="308" t="s">
        <v>125</v>
      </c>
      <c r="M61" s="443" t="s">
        <v>83</v>
      </c>
    </row>
    <row r="62" spans="1:13" s="58" customFormat="1" ht="17.100000000000001" customHeight="1">
      <c r="A62" s="444" t="s">
        <v>413</v>
      </c>
      <c r="D62" s="445"/>
      <c r="E62" s="445"/>
      <c r="F62" s="445"/>
      <c r="G62" s="445"/>
      <c r="H62" s="445"/>
      <c r="I62" s="445"/>
      <c r="J62" s="445"/>
      <c r="K62" s="446" t="s">
        <v>411</v>
      </c>
      <c r="L62" s="371"/>
      <c r="M62" s="442"/>
    </row>
    <row r="63" spans="1:13" ht="17.100000000000001" customHeight="1">
      <c r="A63" s="447">
        <v>-0.38986354775827631</v>
      </c>
      <c r="B63" s="447">
        <v>-5.7306590257879657</v>
      </c>
      <c r="C63" s="447">
        <v>0.24603608529250334</v>
      </c>
      <c r="D63" s="447">
        <v>-2.8047921071176853</v>
      </c>
      <c r="E63" s="447">
        <v>-1.5260581629714978</v>
      </c>
      <c r="F63" s="447">
        <v>-2.5663716814159345</v>
      </c>
      <c r="G63" s="447">
        <v>-4.0220152413209149</v>
      </c>
      <c r="H63" s="447">
        <v>-0.68514481469948463</v>
      </c>
      <c r="I63" s="447">
        <v>0.49822064056938692</v>
      </c>
      <c r="J63" s="447">
        <v>-1.4490253579437795</v>
      </c>
      <c r="K63" s="447">
        <v>-2.1121434745030325</v>
      </c>
      <c r="L63" s="308" t="s">
        <v>126</v>
      </c>
      <c r="M63" s="443" t="s">
        <v>405</v>
      </c>
    </row>
    <row r="64" spans="1:13" ht="13.05" customHeight="1">
      <c r="A64" s="447">
        <v>0.39138943248531455</v>
      </c>
      <c r="B64" s="447">
        <v>-6.6109422492401135</v>
      </c>
      <c r="C64" s="447">
        <v>0.76356694845923412</v>
      </c>
      <c r="D64" s="447">
        <v>-3.0162412993039545</v>
      </c>
      <c r="E64" s="447">
        <v>-1.6959064327485414</v>
      </c>
      <c r="F64" s="447">
        <v>-2.3614895549500403</v>
      </c>
      <c r="G64" s="447">
        <v>-3.9700044111160127</v>
      </c>
      <c r="H64" s="447">
        <v>-0.40765130134837085</v>
      </c>
      <c r="I64" s="447">
        <v>1.0623229461756374</v>
      </c>
      <c r="J64" s="447">
        <v>-1.4178190092770715</v>
      </c>
      <c r="K64" s="447">
        <v>-2.0252745433474875</v>
      </c>
      <c r="L64" s="308" t="s">
        <v>127</v>
      </c>
      <c r="M64" s="439" t="s">
        <v>83</v>
      </c>
    </row>
    <row r="65" spans="1:13" ht="13.05" customHeight="1">
      <c r="A65" s="447">
        <v>1.3645224171540018</v>
      </c>
      <c r="B65" s="447">
        <v>-6.8348250610252279</v>
      </c>
      <c r="C65" s="447">
        <v>1.3261163734776664</v>
      </c>
      <c r="D65" s="447">
        <v>-2.6166267942583734</v>
      </c>
      <c r="E65" s="447">
        <v>-1.3682331945270572</v>
      </c>
      <c r="F65" s="447">
        <v>-1.9534883720930178</v>
      </c>
      <c r="G65" s="447">
        <v>-3.1235645383555273</v>
      </c>
      <c r="H65" s="447">
        <v>-6.2972292191450077E-2</v>
      </c>
      <c r="I65" s="447">
        <v>1.4716187806587406</v>
      </c>
      <c r="J65" s="447">
        <v>-1.074218750000012</v>
      </c>
      <c r="K65" s="447">
        <v>-1.5658443167736951</v>
      </c>
      <c r="L65" s="308" t="s">
        <v>128</v>
      </c>
      <c r="M65" s="439" t="s">
        <v>83</v>
      </c>
    </row>
    <row r="66" spans="1:13" ht="13.05" customHeight="1">
      <c r="A66" s="447">
        <v>2.1153846153846181</v>
      </c>
      <c r="B66" s="447">
        <v>-6.1572052401746697</v>
      </c>
      <c r="C66" s="447">
        <v>1.9230769230769353</v>
      </c>
      <c r="D66" s="447">
        <v>-1.5200368493781635</v>
      </c>
      <c r="E66" s="447">
        <v>-0.57297949336551091</v>
      </c>
      <c r="F66" s="447">
        <v>-1.0436432637571238</v>
      </c>
      <c r="G66" s="447">
        <v>-1.3750592697961146</v>
      </c>
      <c r="H66" s="447">
        <v>0.31505986137366104</v>
      </c>
      <c r="I66" s="447">
        <v>1.5883977900552366</v>
      </c>
      <c r="J66" s="447">
        <v>-0.36794400071793137</v>
      </c>
      <c r="K66" s="447">
        <v>-0.66948958571754513</v>
      </c>
      <c r="L66" s="308" t="s">
        <v>129</v>
      </c>
      <c r="M66" s="439" t="s">
        <v>83</v>
      </c>
    </row>
    <row r="67" spans="1:13" ht="13.05" customHeight="1">
      <c r="A67" s="447">
        <v>2.6365348399246678</v>
      </c>
      <c r="B67" s="447">
        <v>-4.3741275011633345</v>
      </c>
      <c r="C67" s="447">
        <v>2.4895178197064984</v>
      </c>
      <c r="D67" s="447">
        <v>4.6772684752115407E-2</v>
      </c>
      <c r="E67" s="447">
        <v>0.54595086442220553</v>
      </c>
      <c r="F67" s="447">
        <v>-0.19175455417066428</v>
      </c>
      <c r="G67" s="447">
        <v>0.81730769230768685</v>
      </c>
      <c r="H67" s="447">
        <v>0.9108040201005132</v>
      </c>
      <c r="I67" s="447">
        <v>1.6315431679129881</v>
      </c>
      <c r="J67" s="447">
        <v>0.58548009367681497</v>
      </c>
      <c r="K67" s="447">
        <v>0.52422374560746066</v>
      </c>
      <c r="L67" s="308" t="s">
        <v>130</v>
      </c>
      <c r="M67" s="439" t="s">
        <v>83</v>
      </c>
    </row>
    <row r="68" spans="1:13" ht="13.05" customHeight="1">
      <c r="A68" s="447">
        <v>2.3853211009174262</v>
      </c>
      <c r="B68" s="447">
        <v>-1.6058394160583997</v>
      </c>
      <c r="C68" s="447">
        <v>2.8637177192533851</v>
      </c>
      <c r="D68" s="447">
        <v>1.63627863487611</v>
      </c>
      <c r="E68" s="447">
        <v>1.6591251885369533</v>
      </c>
      <c r="F68" s="447">
        <v>0.86455331412104286</v>
      </c>
      <c r="G68" s="447">
        <v>2.6227944682880309</v>
      </c>
      <c r="H68" s="447">
        <v>1.4939309056956152</v>
      </c>
      <c r="I68" s="447">
        <v>1.6722408026755853</v>
      </c>
      <c r="J68" s="447">
        <v>1.576072356049065</v>
      </c>
      <c r="K68" s="447">
        <v>1.7478510028653294</v>
      </c>
      <c r="L68" s="308" t="s">
        <v>131</v>
      </c>
      <c r="M68" s="439">
        <v>2024</v>
      </c>
    </row>
    <row r="69" spans="1:13" ht="13.05" customHeight="1">
      <c r="A69" s="447">
        <v>1.9713261648745546</v>
      </c>
      <c r="B69" s="447">
        <v>1.4342235410484698</v>
      </c>
      <c r="C69" s="447">
        <v>2.9828486204325131</v>
      </c>
      <c r="D69" s="447">
        <v>2.8518859245630033</v>
      </c>
      <c r="E69" s="447">
        <v>2.5519287833827962</v>
      </c>
      <c r="F69" s="447">
        <v>1.7142857142857115</v>
      </c>
      <c r="G69" s="447">
        <v>3.7174721189591078</v>
      </c>
      <c r="H69" s="447">
        <v>1.9932536031892056</v>
      </c>
      <c r="I69" s="447">
        <v>1.776315789473677</v>
      </c>
      <c r="J69" s="447">
        <v>2.3274266067178075</v>
      </c>
      <c r="K69" s="447">
        <v>2.6584060827935816</v>
      </c>
      <c r="L69" s="308" t="s">
        <v>132</v>
      </c>
      <c r="M69" s="439" t="s">
        <v>83</v>
      </c>
    </row>
    <row r="70" spans="1:13" ht="13.05" customHeight="1">
      <c r="A70" s="447">
        <v>1.0544815465729374</v>
      </c>
      <c r="B70" s="447">
        <v>3.7542662116041043</v>
      </c>
      <c r="C70" s="447">
        <v>2.7516292541636438</v>
      </c>
      <c r="D70" s="447">
        <v>3.4436493738819358</v>
      </c>
      <c r="E70" s="447">
        <v>2.8935185185185182</v>
      </c>
      <c r="F70" s="447">
        <v>2.2471910112359605</v>
      </c>
      <c r="G70" s="447">
        <v>3.8530465949820893</v>
      </c>
      <c r="H70" s="447">
        <v>2.2248947684906728</v>
      </c>
      <c r="I70" s="447">
        <v>1.9392372333548804</v>
      </c>
      <c r="J70" s="447">
        <v>2.6363401395709407</v>
      </c>
      <c r="K70" s="447">
        <v>3.0997970044439564</v>
      </c>
      <c r="L70" s="308" t="s">
        <v>133</v>
      </c>
      <c r="M70" s="439" t="s">
        <v>83</v>
      </c>
    </row>
    <row r="71" spans="1:13" ht="13.05" customHeight="1">
      <c r="A71" s="447">
        <v>0.52173913043477771</v>
      </c>
      <c r="B71" s="447">
        <v>5.3101503759398412</v>
      </c>
      <c r="C71" s="447">
        <v>2.278599953018555</v>
      </c>
      <c r="D71" s="447">
        <v>3.4587116299178557</v>
      </c>
      <c r="E71" s="447">
        <v>2.727784026996622</v>
      </c>
      <c r="F71" s="447">
        <v>2.3809523809523756</v>
      </c>
      <c r="G71" s="447">
        <v>3.4081104400345024</v>
      </c>
      <c r="H71" s="447">
        <v>2.0294117647058756</v>
      </c>
      <c r="I71" s="447">
        <v>1.9023462270133167</v>
      </c>
      <c r="J71" s="447">
        <v>2.4678922185847472</v>
      </c>
      <c r="K71" s="447">
        <v>3.0544912728820703</v>
      </c>
      <c r="L71" s="308" t="s">
        <v>134</v>
      </c>
      <c r="M71" s="439" t="s">
        <v>83</v>
      </c>
    </row>
    <row r="72" spans="1:13" ht="17.100000000000001" customHeight="1">
      <c r="A72" s="447">
        <v>0.17301038062283985</v>
      </c>
      <c r="B72" s="447">
        <v>6.1133422579205785</v>
      </c>
      <c r="C72" s="447">
        <v>1.653651814423529</v>
      </c>
      <c r="D72" s="447">
        <v>3.1202117286530129</v>
      </c>
      <c r="E72" s="447">
        <v>2.2173555981385067</v>
      </c>
      <c r="F72" s="447">
        <v>2.2361359570661898</v>
      </c>
      <c r="G72" s="447">
        <v>2.7117229870671675</v>
      </c>
      <c r="H72" s="447">
        <v>1.6142980686076744</v>
      </c>
      <c r="I72" s="447">
        <v>1.7423771001866903</v>
      </c>
      <c r="J72" s="447">
        <v>1.9742770541492511</v>
      </c>
      <c r="K72" s="447">
        <v>2.6489724259010732</v>
      </c>
      <c r="L72" s="308" t="s">
        <v>135</v>
      </c>
      <c r="M72" s="439" t="s">
        <v>83</v>
      </c>
    </row>
    <row r="73" spans="1:13" ht="13.05" customHeight="1">
      <c r="A73" s="447">
        <v>0.34542314335060942</v>
      </c>
      <c r="B73" s="447">
        <v>6.0555088309503686</v>
      </c>
      <c r="C73" s="447">
        <v>1.0393131495707106</v>
      </c>
      <c r="D73" s="447">
        <v>2.5395110090503943</v>
      </c>
      <c r="E73" s="447">
        <v>1.5532940546331042</v>
      </c>
      <c r="F73" s="447">
        <v>1.9247594050743684</v>
      </c>
      <c r="G73" s="447">
        <v>2.0714865962632101</v>
      </c>
      <c r="H73" s="447">
        <v>1.0212765957446872</v>
      </c>
      <c r="I73" s="447">
        <v>1.1620795107033672</v>
      </c>
      <c r="J73" s="447">
        <v>1.3576478149100331</v>
      </c>
      <c r="K73" s="447">
        <v>2.0222345188389665</v>
      </c>
      <c r="L73" s="311" t="s">
        <v>124</v>
      </c>
      <c r="M73" s="439" t="s">
        <v>83</v>
      </c>
    </row>
    <row r="74" spans="1:13" s="55" customFormat="1" ht="17.100000000000001" customHeight="1" thickBot="1">
      <c r="A74" s="312">
        <v>0.34423407917383086</v>
      </c>
      <c r="B74" s="312">
        <v>5.2735923869944541</v>
      </c>
      <c r="C74" s="312">
        <v>0.53667262969589324</v>
      </c>
      <c r="D74" s="312">
        <v>1.9496772493742529</v>
      </c>
      <c r="E74" s="312">
        <v>1.0021097046413532</v>
      </c>
      <c r="F74" s="312">
        <v>1.7167381974248928</v>
      </c>
      <c r="G74" s="312">
        <v>1.7111022682053254</v>
      </c>
      <c r="H74" s="312">
        <v>0.5335579893288338</v>
      </c>
      <c r="I74" s="312">
        <v>0.42321644498185523</v>
      </c>
      <c r="J74" s="312">
        <v>0.80843306649758617</v>
      </c>
      <c r="K74" s="312">
        <v>1.4003254277402539</v>
      </c>
      <c r="L74" s="313" t="s">
        <v>125</v>
      </c>
      <c r="M74" s="314" t="s">
        <v>83</v>
      </c>
    </row>
    <row r="75" spans="1:13" ht="17.100000000000001" customHeight="1" thickTop="1">
      <c r="A75" s="56" t="s">
        <v>339</v>
      </c>
      <c r="B75" s="56"/>
      <c r="C75" s="56"/>
      <c r="D75" s="56"/>
      <c r="E75" s="56"/>
      <c r="F75" s="56"/>
      <c r="G75" s="158"/>
      <c r="H75" s="158"/>
      <c r="I75" s="158"/>
      <c r="J75" s="158"/>
      <c r="K75" s="158"/>
      <c r="L75" s="232"/>
      <c r="M75" s="232" t="s">
        <v>86</v>
      </c>
    </row>
    <row r="76" spans="1:13" ht="13.05" customHeight="1">
      <c r="A76" s="56"/>
      <c r="B76" s="327"/>
      <c r="C76" s="328"/>
      <c r="D76" s="328"/>
      <c r="E76" s="328"/>
      <c r="F76" s="328"/>
      <c r="G76" s="328"/>
      <c r="H76" s="328"/>
      <c r="I76" s="329"/>
      <c r="J76" s="233"/>
      <c r="M76" s="232"/>
    </row>
    <row r="77" spans="1:13" ht="13.05" customHeight="1"/>
    <row r="78" spans="1:13" ht="13.05" customHeight="1"/>
    <row r="79" spans="1:13" ht="13.05" customHeight="1"/>
    <row r="80" spans="1:13" ht="13.05" customHeight="1"/>
  </sheetData>
  <mergeCells count="4">
    <mergeCell ref="A7:D7"/>
    <mergeCell ref="E7:J7"/>
    <mergeCell ref="A8:D8"/>
    <mergeCell ref="E8:J8"/>
  </mergeCells>
  <phoneticPr fontId="0" type="noConversion"/>
  <hyperlinks>
    <hyperlink ref="AE35" r:id="rId1" display="..\sidrng.cgi?sid=84&amp;stid=7&amp;tid=8"/>
    <hyperlink ref="AF35" r:id="rId2" display="..\sidrng.cgi?sid=86&amp;stid=7&amp;tid=8"/>
    <hyperlink ref="AG35" r:id="rId3" display="..\sidrng.cgi?sid=88&amp;stid=7&amp;tid=8"/>
    <hyperlink ref="AH35" r:id="rId4" display="..\sidrng.cgi?sid=51271&amp;stid=7&amp;tid=8"/>
    <hyperlink ref="AJ35" r:id="rId5" display="..\sidrng.cgi?sid=51275&amp;stid=7&amp;tid=8"/>
    <hyperlink ref="AL35" r:id="rId6" display="..\sidrng.cgi?sid=51278&amp;stid=7&amp;tid=8"/>
    <hyperlink ref="AN35" r:id="rId7" display="..\sidrng.cgi?sid=51281&amp;stid=7&amp;tid=8"/>
    <hyperlink ref="AO35" r:id="rId8" display="..\sidrng.cgi?sid=51283&amp;stid=7&amp;tid=8"/>
    <hyperlink ref="AE36" r:id="rId9" display="..\sidrnge.cgi?sid=84&amp;stid=7&amp;tid=8"/>
    <hyperlink ref="AF36" r:id="rId10" display="..\sidrnge.cgi?sid=86&amp;stid=7&amp;tid=8"/>
    <hyperlink ref="AG36" r:id="rId11" display="..\sidrnge.cgi?sid=88&amp;stid=7&amp;tid=8"/>
    <hyperlink ref="AH36" r:id="rId12" display="..\sidrnge.cgi?sid=51271&amp;stid=7&amp;tid=8"/>
    <hyperlink ref="AI35" r:id="rId13" display="..\sidrng.cgi?sid=51273&amp;stid=7&amp;tid=8"/>
    <hyperlink ref="AI36" r:id="rId14" display="..\sidrnge.cgi?sid=51273&amp;stid=7&amp;tid=8"/>
    <hyperlink ref="AJ36" r:id="rId15" display="..\sidrnge.cgi?sid=51275&amp;stid=7&amp;tid=8"/>
    <hyperlink ref="AL36" r:id="rId16" display="..\sidrnge.cgi?sid=51278&amp;stid=7&amp;tid=8"/>
    <hyperlink ref="AN36" r:id="rId17" display="..\sidrnge.cgi?sid=51281&amp;stid=7&amp;tid=8"/>
    <hyperlink ref="AO36" r:id="rId18" display="..\sidrnge.cgi?sid=51283&amp;stid=7&amp;tid=8"/>
    <hyperlink ref="O36" r:id="rId19" display="..\sidrnge.cgi?sid=51283&amp;stid=7&amp;tid=8"/>
    <hyperlink ref="N36" r:id="rId20" display="..\sidrnge.cgi?sid=51281&amp;stid=7&amp;tid=8"/>
    <hyperlink ref="O35" r:id="rId21" display="..\sidrng.cgi?sid=51283&amp;stid=7&amp;tid=8"/>
    <hyperlink ref="N35" r:id="rId22" display="..\sidrng.cgi?sid=51281&amp;stid=7&amp;tid=8"/>
  </hyperlinks>
  <pageMargins left="0.75" right="0.75" top="1" bottom="1" header="0.5" footer="0.5"/>
  <headerFooter alignWithMargins="0"/>
  <drawing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data</vt:lpstr>
      <vt:lpstr>Misrot update</vt:lpstr>
      <vt:lpstr>MISROT</vt:lpstr>
      <vt:lpstr>MONTHLY</vt:lpstr>
      <vt:lpstr>QUARTERLY</vt:lpstr>
      <vt:lpstr>IMPUT SA</vt:lpstr>
      <vt:lpstr>CONSUMPTION SA</vt:lpstr>
    </vt:vector>
  </TitlesOfParts>
  <Company>israeli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moran israeli</dc:creator>
  <cp:lastModifiedBy>Noa Idan</cp:lastModifiedBy>
  <cp:lastPrinted>2023-06-25T17:45:44Z</cp:lastPrinted>
  <dcterms:created xsi:type="dcterms:W3CDTF">2005-04-26T14:29:05Z</dcterms:created>
  <dcterms:modified xsi:type="dcterms:W3CDTF">2024-08-21T11:53:58Z</dcterms:modified>
</cp:coreProperties>
</file>